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anchez\Documents\POLITICAL\Am. Rescue Plan\OTHER DOCS\WORKSHEETS &amp; PRESENTATIONS\"/>
    </mc:Choice>
  </mc:AlternateContent>
  <xr:revisionPtr revIDLastSave="0" documentId="13_ncr:1_{C536CE9D-87E1-49EB-BF62-A0F7192F67F5}" xr6:coauthVersionLast="47" xr6:coauthVersionMax="47" xr10:uidLastSave="{00000000-0000-0000-0000-000000000000}"/>
  <bookViews>
    <workbookView xWindow="-108" yWindow="-108" windowWidth="23256" windowHeight="13176" xr2:uid="{70C58B37-306F-4619-999D-686F5E4E5F2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3" i="1" l="1"/>
  <c r="J122" i="1"/>
  <c r="J123" i="1" s="1"/>
  <c r="F122" i="1"/>
  <c r="F123" i="1" s="1"/>
  <c r="D122" i="1"/>
  <c r="I122" i="1" s="1"/>
  <c r="I123" i="1" s="1"/>
  <c r="H121" i="1"/>
  <c r="F121" i="1"/>
  <c r="D121" i="1"/>
  <c r="K120" i="1"/>
  <c r="J120" i="1"/>
  <c r="I120" i="1"/>
  <c r="G120" i="1"/>
  <c r="K119" i="1"/>
  <c r="J119" i="1"/>
  <c r="I119" i="1"/>
  <c r="G119" i="1"/>
  <c r="K118" i="1"/>
  <c r="J118" i="1"/>
  <c r="I118" i="1"/>
  <c r="G118" i="1"/>
  <c r="K117" i="1"/>
  <c r="J117" i="1"/>
  <c r="I117" i="1"/>
  <c r="G117" i="1"/>
  <c r="K116" i="1"/>
  <c r="K121" i="1" s="1"/>
  <c r="J116" i="1"/>
  <c r="J121" i="1" s="1"/>
  <c r="I116" i="1"/>
  <c r="I121" i="1" s="1"/>
  <c r="G116" i="1"/>
  <c r="G121" i="1" s="1"/>
  <c r="K115" i="1"/>
  <c r="H115" i="1"/>
  <c r="G115" i="1"/>
  <c r="F115" i="1"/>
  <c r="D115" i="1"/>
  <c r="K114" i="1"/>
  <c r="J114" i="1"/>
  <c r="I114" i="1"/>
  <c r="G114" i="1"/>
  <c r="K113" i="1"/>
  <c r="J113" i="1"/>
  <c r="I113" i="1"/>
  <c r="G113" i="1"/>
  <c r="K112" i="1"/>
  <c r="J112" i="1"/>
  <c r="I112" i="1"/>
  <c r="G112" i="1"/>
  <c r="K111" i="1"/>
  <c r="J111" i="1"/>
  <c r="I111" i="1"/>
  <c r="G111" i="1"/>
  <c r="K110" i="1"/>
  <c r="J110" i="1"/>
  <c r="I110" i="1"/>
  <c r="G110" i="1"/>
  <c r="K109" i="1"/>
  <c r="J109" i="1"/>
  <c r="I109" i="1"/>
  <c r="G109" i="1"/>
  <c r="K108" i="1"/>
  <c r="J108" i="1"/>
  <c r="I108" i="1"/>
  <c r="G108" i="1"/>
  <c r="K107" i="1"/>
  <c r="J107" i="1"/>
  <c r="I107" i="1"/>
  <c r="G107" i="1"/>
  <c r="K106" i="1"/>
  <c r="J106" i="1"/>
  <c r="I106" i="1"/>
  <c r="G106" i="1"/>
  <c r="K105" i="1"/>
  <c r="J105" i="1"/>
  <c r="I105" i="1"/>
  <c r="G105" i="1"/>
  <c r="K104" i="1"/>
  <c r="J104" i="1"/>
  <c r="I104" i="1"/>
  <c r="G104" i="1"/>
  <c r="K103" i="1"/>
  <c r="J103" i="1"/>
  <c r="I103" i="1"/>
  <c r="G103" i="1"/>
  <c r="K102" i="1"/>
  <c r="J102" i="1"/>
  <c r="I102" i="1"/>
  <c r="G102" i="1"/>
  <c r="K101" i="1"/>
  <c r="J101" i="1"/>
  <c r="I101" i="1"/>
  <c r="G101" i="1"/>
  <c r="K100" i="1"/>
  <c r="J100" i="1"/>
  <c r="I100" i="1"/>
  <c r="G100" i="1"/>
  <c r="K99" i="1"/>
  <c r="J99" i="1"/>
  <c r="I99" i="1"/>
  <c r="G99" i="1"/>
  <c r="K98" i="1"/>
  <c r="J98" i="1"/>
  <c r="I98" i="1"/>
  <c r="G98" i="1"/>
  <c r="K97" i="1"/>
  <c r="J97" i="1"/>
  <c r="I97" i="1"/>
  <c r="G97" i="1"/>
  <c r="K96" i="1"/>
  <c r="J96" i="1"/>
  <c r="I96" i="1"/>
  <c r="G96" i="1"/>
  <c r="K95" i="1"/>
  <c r="J95" i="1"/>
  <c r="I95" i="1"/>
  <c r="G95" i="1"/>
  <c r="K94" i="1"/>
  <c r="J94" i="1"/>
  <c r="I94" i="1"/>
  <c r="G94" i="1"/>
  <c r="K93" i="1"/>
  <c r="J93" i="1"/>
  <c r="I93" i="1"/>
  <c r="G93" i="1"/>
  <c r="K92" i="1"/>
  <c r="J92" i="1"/>
  <c r="I92" i="1"/>
  <c r="G92" i="1"/>
  <c r="K91" i="1"/>
  <c r="J91" i="1"/>
  <c r="I91" i="1"/>
  <c r="G91" i="1"/>
  <c r="K90" i="1"/>
  <c r="J90" i="1"/>
  <c r="I90" i="1"/>
  <c r="G90" i="1"/>
  <c r="K89" i="1"/>
  <c r="J89" i="1"/>
  <c r="I89" i="1"/>
  <c r="G89" i="1"/>
  <c r="K88" i="1"/>
  <c r="J88" i="1"/>
  <c r="I88" i="1"/>
  <c r="G88" i="1"/>
  <c r="K87" i="1"/>
  <c r="J87" i="1"/>
  <c r="I87" i="1"/>
  <c r="G87" i="1"/>
  <c r="K86" i="1"/>
  <c r="J86" i="1"/>
  <c r="I86" i="1"/>
  <c r="G86" i="1"/>
  <c r="K85" i="1"/>
  <c r="J85" i="1"/>
  <c r="I85" i="1"/>
  <c r="G85" i="1"/>
  <c r="K84" i="1"/>
  <c r="J84" i="1"/>
  <c r="I84" i="1"/>
  <c r="G84" i="1"/>
  <c r="K83" i="1"/>
  <c r="J83" i="1"/>
  <c r="I83" i="1"/>
  <c r="G83" i="1"/>
  <c r="K82" i="1"/>
  <c r="J82" i="1"/>
  <c r="I82" i="1"/>
  <c r="G82" i="1"/>
  <c r="K81" i="1"/>
  <c r="J81" i="1"/>
  <c r="I81" i="1"/>
  <c r="G81" i="1"/>
  <c r="K80" i="1"/>
  <c r="J80" i="1"/>
  <c r="I80" i="1"/>
  <c r="G80" i="1"/>
  <c r="K79" i="1"/>
  <c r="J79" i="1"/>
  <c r="I79" i="1"/>
  <c r="G79" i="1"/>
  <c r="K78" i="1"/>
  <c r="J78" i="1"/>
  <c r="I78" i="1"/>
  <c r="G78" i="1"/>
  <c r="K77" i="1"/>
  <c r="J77" i="1"/>
  <c r="I77" i="1"/>
  <c r="G77" i="1"/>
  <c r="K76" i="1"/>
  <c r="J76" i="1"/>
  <c r="I76" i="1"/>
  <c r="G76" i="1"/>
  <c r="K75" i="1"/>
  <c r="J75" i="1"/>
  <c r="I75" i="1"/>
  <c r="G75" i="1"/>
  <c r="K74" i="1"/>
  <c r="J74" i="1"/>
  <c r="I74" i="1"/>
  <c r="G74" i="1"/>
  <c r="K73" i="1"/>
  <c r="J73" i="1"/>
  <c r="I73" i="1"/>
  <c r="G73" i="1"/>
  <c r="K72" i="1"/>
  <c r="J72" i="1"/>
  <c r="I72" i="1"/>
  <c r="G72" i="1"/>
  <c r="K71" i="1"/>
  <c r="J71" i="1"/>
  <c r="I71" i="1"/>
  <c r="G71" i="1"/>
  <c r="K70" i="1"/>
  <c r="J70" i="1"/>
  <c r="I70" i="1"/>
  <c r="G70" i="1"/>
  <c r="K69" i="1"/>
  <c r="J69" i="1"/>
  <c r="I69" i="1"/>
  <c r="G69" i="1"/>
  <c r="K68" i="1"/>
  <c r="J68" i="1"/>
  <c r="I68" i="1"/>
  <c r="G68" i="1"/>
  <c r="K67" i="1"/>
  <c r="J67" i="1"/>
  <c r="I67" i="1"/>
  <c r="G67" i="1"/>
  <c r="K66" i="1"/>
  <c r="J66" i="1"/>
  <c r="I66" i="1"/>
  <c r="G66" i="1"/>
  <c r="K65" i="1"/>
  <c r="J65" i="1"/>
  <c r="I65" i="1"/>
  <c r="G65" i="1"/>
  <c r="K64" i="1"/>
  <c r="J64" i="1"/>
  <c r="I64" i="1"/>
  <c r="G64" i="1"/>
  <c r="K63" i="1"/>
  <c r="J63" i="1"/>
  <c r="J115" i="1" s="1"/>
  <c r="I63" i="1"/>
  <c r="I115" i="1" s="1"/>
  <c r="G63" i="1"/>
  <c r="K62" i="1"/>
  <c r="J62" i="1"/>
  <c r="H62" i="1"/>
  <c r="F62" i="1"/>
  <c r="D62" i="1"/>
  <c r="J61" i="1"/>
  <c r="I61" i="1"/>
  <c r="G61" i="1"/>
  <c r="K60" i="1"/>
  <c r="J60" i="1"/>
  <c r="I60" i="1"/>
  <c r="G60" i="1"/>
  <c r="K59" i="1"/>
  <c r="J59" i="1"/>
  <c r="I59" i="1"/>
  <c r="G59" i="1"/>
  <c r="K58" i="1"/>
  <c r="J58" i="1"/>
  <c r="I58" i="1"/>
  <c r="G58" i="1"/>
  <c r="K57" i="1"/>
  <c r="J57" i="1"/>
  <c r="I57" i="1"/>
  <c r="G57" i="1"/>
  <c r="K56" i="1"/>
  <c r="J56" i="1"/>
  <c r="I56" i="1"/>
  <c r="G56" i="1"/>
  <c r="K55" i="1"/>
  <c r="J55" i="1"/>
  <c r="I55" i="1"/>
  <c r="G55" i="1"/>
  <c r="K54" i="1"/>
  <c r="J54" i="1"/>
  <c r="I54" i="1"/>
  <c r="G54" i="1"/>
  <c r="K53" i="1"/>
  <c r="J53" i="1"/>
  <c r="I53" i="1"/>
  <c r="G53" i="1"/>
  <c r="K52" i="1"/>
  <c r="J52" i="1"/>
  <c r="I52" i="1"/>
  <c r="G52" i="1"/>
  <c r="K51" i="1"/>
  <c r="J51" i="1"/>
  <c r="I51" i="1"/>
  <c r="G51" i="1"/>
  <c r="K50" i="1"/>
  <c r="J50" i="1"/>
  <c r="I50" i="1"/>
  <c r="G50" i="1"/>
  <c r="K49" i="1"/>
  <c r="J49" i="1"/>
  <c r="I49" i="1"/>
  <c r="G49" i="1"/>
  <c r="K48" i="1"/>
  <c r="J48" i="1"/>
  <c r="I48" i="1"/>
  <c r="G48" i="1"/>
  <c r="K47" i="1"/>
  <c r="J47" i="1"/>
  <c r="I47" i="1"/>
  <c r="G47" i="1"/>
  <c r="K46" i="1"/>
  <c r="J46" i="1"/>
  <c r="I46" i="1"/>
  <c r="G46" i="1"/>
  <c r="K45" i="1"/>
  <c r="J45" i="1"/>
  <c r="I45" i="1"/>
  <c r="G45" i="1"/>
  <c r="K44" i="1"/>
  <c r="J44" i="1"/>
  <c r="I44" i="1"/>
  <c r="G44" i="1"/>
  <c r="K43" i="1"/>
  <c r="J43" i="1"/>
  <c r="I43" i="1"/>
  <c r="G43" i="1"/>
  <c r="K42" i="1"/>
  <c r="J42" i="1"/>
  <c r="I42" i="1"/>
  <c r="G42" i="1"/>
  <c r="K41" i="1"/>
  <c r="J41" i="1"/>
  <c r="I41" i="1"/>
  <c r="G41" i="1"/>
  <c r="K40" i="1"/>
  <c r="J40" i="1"/>
  <c r="I40" i="1"/>
  <c r="G40" i="1"/>
  <c r="K39" i="1"/>
  <c r="J39" i="1"/>
  <c r="I39" i="1"/>
  <c r="G39" i="1"/>
  <c r="K38" i="1"/>
  <c r="J38" i="1"/>
  <c r="I38" i="1"/>
  <c r="G38" i="1"/>
  <c r="K37" i="1"/>
  <c r="J37" i="1"/>
  <c r="I37" i="1"/>
  <c r="G37" i="1"/>
  <c r="K36" i="1"/>
  <c r="J36" i="1"/>
  <c r="I36" i="1"/>
  <c r="G36" i="1"/>
  <c r="K35" i="1"/>
  <c r="J35" i="1"/>
  <c r="I35" i="1"/>
  <c r="G35" i="1"/>
  <c r="K34" i="1"/>
  <c r="J34" i="1"/>
  <c r="I34" i="1"/>
  <c r="G34" i="1"/>
  <c r="K33" i="1"/>
  <c r="J33" i="1"/>
  <c r="I33" i="1"/>
  <c r="G33" i="1"/>
  <c r="K32" i="1"/>
  <c r="J32" i="1"/>
  <c r="I32" i="1"/>
  <c r="G32" i="1"/>
  <c r="K31" i="1"/>
  <c r="J31" i="1"/>
  <c r="I31" i="1"/>
  <c r="G31" i="1"/>
  <c r="K30" i="1"/>
  <c r="J30" i="1"/>
  <c r="I30" i="1"/>
  <c r="G30" i="1"/>
  <c r="K29" i="1"/>
  <c r="J29" i="1"/>
  <c r="I29" i="1"/>
  <c r="G29" i="1"/>
  <c r="K28" i="1"/>
  <c r="J28" i="1"/>
  <c r="I28" i="1"/>
  <c r="G28" i="1"/>
  <c r="K27" i="1"/>
  <c r="J27" i="1"/>
  <c r="I27" i="1"/>
  <c r="G27" i="1"/>
  <c r="K26" i="1"/>
  <c r="J26" i="1"/>
  <c r="I26" i="1"/>
  <c r="G26" i="1"/>
  <c r="K25" i="1"/>
  <c r="J25" i="1"/>
  <c r="I25" i="1"/>
  <c r="G25" i="1"/>
  <c r="K24" i="1"/>
  <c r="J24" i="1"/>
  <c r="I24" i="1"/>
  <c r="G24" i="1"/>
  <c r="K23" i="1"/>
  <c r="J23" i="1"/>
  <c r="I23" i="1"/>
  <c r="G23" i="1"/>
  <c r="K22" i="1"/>
  <c r="J22" i="1"/>
  <c r="I22" i="1"/>
  <c r="G22" i="1"/>
  <c r="K21" i="1"/>
  <c r="J21" i="1"/>
  <c r="I21" i="1"/>
  <c r="G21" i="1"/>
  <c r="K20" i="1"/>
  <c r="J20" i="1"/>
  <c r="I20" i="1"/>
  <c r="G20" i="1"/>
  <c r="K19" i="1"/>
  <c r="J19" i="1"/>
  <c r="I19" i="1"/>
  <c r="G19" i="1"/>
  <c r="K18" i="1"/>
  <c r="J18" i="1"/>
  <c r="I18" i="1"/>
  <c r="G18" i="1"/>
  <c r="K17" i="1"/>
  <c r="J17" i="1"/>
  <c r="I17" i="1"/>
  <c r="G17" i="1"/>
  <c r="K16" i="1"/>
  <c r="J16" i="1"/>
  <c r="I16" i="1"/>
  <c r="G16" i="1"/>
  <c r="K15" i="1"/>
  <c r="J15" i="1"/>
  <c r="I15" i="1"/>
  <c r="I62" i="1" s="1"/>
  <c r="G15" i="1"/>
  <c r="G62" i="1" s="1"/>
  <c r="J14" i="1"/>
  <c r="I14" i="1"/>
  <c r="H14" i="1"/>
  <c r="H124" i="1" s="1"/>
  <c r="F14" i="1"/>
  <c r="D14" i="1"/>
  <c r="K13" i="1"/>
  <c r="K14" i="1" s="1"/>
  <c r="J13" i="1"/>
  <c r="I13" i="1"/>
  <c r="G13" i="1"/>
  <c r="G14" i="1" s="1"/>
  <c r="K12" i="1"/>
  <c r="I12" i="1"/>
  <c r="H12" i="1"/>
  <c r="G12" i="1"/>
  <c r="F12" i="1"/>
  <c r="D12" i="1"/>
  <c r="K11" i="1"/>
  <c r="J11" i="1"/>
  <c r="I11" i="1"/>
  <c r="G11" i="1"/>
  <c r="K10" i="1"/>
  <c r="J10" i="1"/>
  <c r="I10" i="1"/>
  <c r="G10" i="1"/>
  <c r="K9" i="1"/>
  <c r="J9" i="1"/>
  <c r="I9" i="1"/>
  <c r="G9" i="1"/>
  <c r="K8" i="1"/>
  <c r="J8" i="1"/>
  <c r="J12" i="1" s="1"/>
  <c r="I8" i="1"/>
  <c r="G8" i="1"/>
  <c r="K7" i="1"/>
  <c r="J7" i="1"/>
  <c r="H7" i="1"/>
  <c r="G7" i="1"/>
  <c r="F7" i="1"/>
  <c r="D7" i="1"/>
  <c r="K6" i="1"/>
  <c r="J6" i="1"/>
  <c r="I6" i="1"/>
  <c r="I7" i="1" s="1"/>
  <c r="G6" i="1"/>
  <c r="K5" i="1"/>
  <c r="J5" i="1"/>
  <c r="I5" i="1"/>
  <c r="H5" i="1"/>
  <c r="F5" i="1"/>
  <c r="F124" i="1" s="1"/>
  <c r="D5" i="1"/>
  <c r="D124" i="1" s="1"/>
  <c r="K4" i="1"/>
  <c r="J4" i="1"/>
  <c r="J124" i="1" s="1"/>
  <c r="I4" i="1"/>
  <c r="G4" i="1"/>
  <c r="I124" i="1" l="1"/>
  <c r="G124" i="1"/>
  <c r="K122" i="1"/>
  <c r="K123" i="1" s="1"/>
  <c r="G5" i="1"/>
  <c r="G122" i="1"/>
  <c r="G123" i="1" s="1"/>
  <c r="D123" i="1"/>
  <c r="K124" i="1" l="1"/>
</calcChain>
</file>

<file path=xl/sharedStrings.xml><?xml version="1.0" encoding="utf-8"?>
<sst xmlns="http://schemas.openxmlformats.org/spreadsheetml/2006/main" count="416" uniqueCount="168">
  <si>
    <t>ARPA Funding Summary as of September 30, 2022</t>
  </si>
  <si>
    <t>Category</t>
  </si>
  <si>
    <t>Category Detail</t>
  </si>
  <si>
    <t>Department/Entity</t>
  </si>
  <si>
    <t>Allocated Amounts</t>
  </si>
  <si>
    <t>Resolution</t>
  </si>
  <si>
    <t>Resolved</t>
  </si>
  <si>
    <t>Pending Resolution</t>
  </si>
  <si>
    <t>Expended</t>
  </si>
  <si>
    <t>To Be Expended</t>
  </si>
  <si>
    <t>To Be Expended based on Resolved Amount</t>
  </si>
  <si>
    <t>% of Total Award</t>
  </si>
  <si>
    <t>County Public Health and Safety Payroll</t>
  </si>
  <si>
    <t>Payroll cost for Public Health, Safety</t>
  </si>
  <si>
    <t>RES 22-131</t>
  </si>
  <si>
    <t>County Public Health and Safety Payroll Total</t>
  </si>
  <si>
    <t>Revenue Replacement</t>
  </si>
  <si>
    <t>RES 21-349</t>
  </si>
  <si>
    <t>Revenue Replacement Total</t>
  </si>
  <si>
    <t>Other County COVID-19 and Administrative Expenses</t>
  </si>
  <si>
    <t>Administrative Expenses</t>
  </si>
  <si>
    <t>Administrative Expenses - Ernst &amp; Young</t>
  </si>
  <si>
    <t>RES 21-508</t>
  </si>
  <si>
    <t>Administrative Expenses - PM, SAO &amp; Accounting Personnel</t>
  </si>
  <si>
    <t>RES 21-513</t>
  </si>
  <si>
    <t>Administrative Expenses - Other</t>
  </si>
  <si>
    <t>RES 21-419
RES 21-420
RES 21-519
RES 21-542</t>
  </si>
  <si>
    <t>Other COVID-19</t>
  </si>
  <si>
    <t xml:space="preserve">   Other COVID-19 Expenditures</t>
  </si>
  <si>
    <t>RES 21-424</t>
  </si>
  <si>
    <t>Other County COVID-19 and Administrative Expenses Total</t>
  </si>
  <si>
    <t>COVID-19 Contact Tracing</t>
  </si>
  <si>
    <t>Health Department- COVID-19 Contact Tracing</t>
  </si>
  <si>
    <t>RES 21-423
RES 21-514</t>
  </si>
  <si>
    <t>COVID-19 Contact Tracing Total</t>
  </si>
  <si>
    <t>Community Support Grant Program</t>
  </si>
  <si>
    <t>Association for Individual Development</t>
  </si>
  <si>
    <t>RES 21-512</t>
  </si>
  <si>
    <t>Ecker Center for Behavioral Health</t>
  </si>
  <si>
    <t xml:space="preserve">Family Counseling Service of Aurora </t>
  </si>
  <si>
    <t>Family Service Association of Greater Elgin Area</t>
  </si>
  <si>
    <t>Mutual Ground, Inc.</t>
  </si>
  <si>
    <t>TriCity Family Services</t>
  </si>
  <si>
    <t>African American Men of Unity (AAMOU)</t>
  </si>
  <si>
    <t>Aunt Martha's Health and Wellness, Inc.</t>
  </si>
  <si>
    <t>Changing Children's Worlds Foundation</t>
  </si>
  <si>
    <t>Diocese of Rockford - Social Services dba Catholic Charities</t>
  </si>
  <si>
    <t>Easterseals DuPage &amp; Fox Valley</t>
  </si>
  <si>
    <t>Elderday Center Inc.</t>
  </si>
  <si>
    <t>Fox Valley Hands of Hope (FVHH)</t>
  </si>
  <si>
    <t>Fox Valley Special Recreation Foundation</t>
  </si>
  <si>
    <t>Friends of the Kane County Child Advocacy Center</t>
  </si>
  <si>
    <t>Gateway Foundation Inc.</t>
  </si>
  <si>
    <t>Kairos Counseling Center, Inc.</t>
  </si>
  <si>
    <t>Lighthouse Foundation</t>
  </si>
  <si>
    <t>National Alliance on Mental Illness</t>
  </si>
  <si>
    <t>Open Door Health Center of Illinois</t>
  </si>
  <si>
    <t>RITAS Ministry</t>
  </si>
  <si>
    <t>Senior Services Associates, Inc.</t>
  </si>
  <si>
    <t>Simply Destinee</t>
  </si>
  <si>
    <t>Society of St. Vincent De Paul Council of Rockford Diocese</t>
  </si>
  <si>
    <t>Suicide Prevention Services</t>
  </si>
  <si>
    <t>Talented Tenth Social Services, Inc.</t>
  </si>
  <si>
    <t>The Joshua Tree Community</t>
  </si>
  <si>
    <t>The Kaneland Foundation</t>
  </si>
  <si>
    <t>VNA Health Care</t>
  </si>
  <si>
    <t>YWCA Metropolitan Chicago</t>
  </si>
  <si>
    <t>Community Crisis Center, Inc.</t>
  </si>
  <si>
    <t>Lazarus House</t>
  </si>
  <si>
    <t>PADS of Elgin, Inc.</t>
  </si>
  <si>
    <t>Public Action to Deliver Shelter, Inc. d/b/a Hesed House</t>
  </si>
  <si>
    <t>Aurora Area Interfaith Food Pantry</t>
  </si>
  <si>
    <t>Batavia Interfaith Food Pantry &amp; Clothes Closet</t>
  </si>
  <si>
    <t>Between Friends Food Pantry of Sugar Grove</t>
  </si>
  <si>
    <t>Centro de Informacion</t>
  </si>
  <si>
    <t>D300 Food Pantry</t>
  </si>
  <si>
    <t>F.I.S.H. Food Pantry</t>
  </si>
  <si>
    <t>Food for Greater Elgin</t>
  </si>
  <si>
    <t>Holy Angels Food Pantry</t>
  </si>
  <si>
    <t xml:space="preserve">Marie Wilkinson Food Pantry </t>
  </si>
  <si>
    <t>Northern Illinois Food Bank</t>
  </si>
  <si>
    <t>Saint Charles Episcopal Church - Food Ministries</t>
  </si>
  <si>
    <t>The Salvation Army Tri-City Corps</t>
  </si>
  <si>
    <t>Unobligated</t>
  </si>
  <si>
    <t>Community Support Grant Program Total</t>
  </si>
  <si>
    <t>Earmarked County Department Projects</t>
  </si>
  <si>
    <t>Environmental &amp; Water Resources</t>
  </si>
  <si>
    <t>Base Flood Benchmarking</t>
  </si>
  <si>
    <t>Countywide Wetland Resources Mapping Update</t>
  </si>
  <si>
    <t>Flood Buyout Program</t>
  </si>
  <si>
    <t>Flood Drone Reconnaissance Program</t>
  </si>
  <si>
    <t>KC Unstudied Floodplain Mapping</t>
  </si>
  <si>
    <t>Building Management</t>
  </si>
  <si>
    <t>Access Control Program – Key Locks</t>
  </si>
  <si>
    <t>The County Development Department</t>
  </si>
  <si>
    <t>Economic Development Strategy and Organization of Kane County</t>
  </si>
  <si>
    <t>Judiciary Requests</t>
  </si>
  <si>
    <t>IT Judiciary Remote Zoom Upgrades</t>
  </si>
  <si>
    <t>Kane County Clerk</t>
  </si>
  <si>
    <t>Voting Machines</t>
  </si>
  <si>
    <t>Electronic Poll Books</t>
  </si>
  <si>
    <t>CCTV/Security Cameras</t>
  </si>
  <si>
    <t>KC Information Technology</t>
  </si>
  <si>
    <t>Zoom Hardware</t>
  </si>
  <si>
    <t>Cyber Security</t>
  </si>
  <si>
    <t>St. Charles Branch Court CCTV</t>
  </si>
  <si>
    <t>Tele Work System</t>
  </si>
  <si>
    <t>UPS Battery Replacement</t>
  </si>
  <si>
    <t>Zoom Conference System</t>
  </si>
  <si>
    <t>Public Defender</t>
  </si>
  <si>
    <t>Laptops</t>
  </si>
  <si>
    <t>Webcams</t>
  </si>
  <si>
    <t>State's Attorney's Office</t>
  </si>
  <si>
    <t>Case Management System for Abuse and Neglect Cases</t>
  </si>
  <si>
    <t>Premium Pay (Hazard Pay)</t>
  </si>
  <si>
    <t>Set Aside for Future Needs:
   Additional Office Space
   Storage of Vehicles
   Consolidating Operations</t>
  </si>
  <si>
    <t>Circuit Court Requests</t>
  </si>
  <si>
    <t>Microfilm Archiving</t>
  </si>
  <si>
    <t>Expungement Clerk</t>
  </si>
  <si>
    <t>2 Eviction &amp; Juvenile Abuse Clerks</t>
  </si>
  <si>
    <t>Court Training</t>
  </si>
  <si>
    <t>Drainage Cost – Share Program Capital Project</t>
  </si>
  <si>
    <t>Drainage Cost – Share Program Consultant</t>
  </si>
  <si>
    <t xml:space="preserve">KC Stream Gaging Network </t>
  </si>
  <si>
    <t>Lead Filter &amp; WaterSense Grant Program</t>
  </si>
  <si>
    <t>Recycling Contractual Services and Commodities</t>
  </si>
  <si>
    <t>Kane County Health Department</t>
  </si>
  <si>
    <t>Equitable Chronic Disease</t>
  </si>
  <si>
    <t>Behavioral Health Initiative</t>
  </si>
  <si>
    <t>Mass Vaccination</t>
  </si>
  <si>
    <t>Kane County Sheriff</t>
  </si>
  <si>
    <t>Bomb Suits</t>
  </si>
  <si>
    <t>New Mobile Command Post</t>
  </si>
  <si>
    <t>211 Phone System</t>
  </si>
  <si>
    <t>Broadband Study</t>
  </si>
  <si>
    <t>Fiber Optic Infrastructure</t>
  </si>
  <si>
    <t>Health Department IT</t>
  </si>
  <si>
    <t>KaneComm Microwave Radio for Mutual Aid</t>
  </si>
  <si>
    <t>KDOT</t>
  </si>
  <si>
    <t>KDOT Ride in Kane</t>
  </si>
  <si>
    <t>CAC Funding</t>
  </si>
  <si>
    <t>Increased Demand: Counselling Needs</t>
  </si>
  <si>
    <t>Domestic Violence Fund</t>
  </si>
  <si>
    <t>Heightened Need: Domestic Violence and Deferred Persecution</t>
  </si>
  <si>
    <t>Pre-Arrest Diversion &amp; Equity Flexible Participant Funds</t>
  </si>
  <si>
    <t xml:space="preserve">Pre-Arrest Diversion &amp; Equity Operations Funds </t>
  </si>
  <si>
    <t>Heightened Need: Felony Cases and Deferred Persecution</t>
  </si>
  <si>
    <t>County Manufacturing Recovery and Sustainability Fund</t>
  </si>
  <si>
    <t>KC Tourism Recovery and Promotion for a Sustainable Future Fund</t>
  </si>
  <si>
    <t>KC Agriculture Recovery and Sustainability Fund</t>
  </si>
  <si>
    <t>Earmarked County Department Projects Total</t>
  </si>
  <si>
    <t>Resolved County Department Projects</t>
  </si>
  <si>
    <t>Environmental and Water Resources</t>
  </si>
  <si>
    <t>Countywide Water Monitoring Network</t>
  </si>
  <si>
    <t>RES 22-233</t>
  </si>
  <si>
    <t>Water Sustainability Mapping</t>
  </si>
  <si>
    <t>RES 22-234</t>
  </si>
  <si>
    <t>Water Conservation Educational Program</t>
  </si>
  <si>
    <t>RES 22-235</t>
  </si>
  <si>
    <t>Water Quality Sampling project</t>
  </si>
  <si>
    <t>RES 22-236</t>
  </si>
  <si>
    <t>Development and Community Service Department</t>
  </si>
  <si>
    <t>Fabulous Fox! Water Trail Promotion and Infrastructure Project</t>
  </si>
  <si>
    <t>RES 22-318</t>
  </si>
  <si>
    <t>Resolved County Department Projects Total</t>
  </si>
  <si>
    <t>Unallocated</t>
  </si>
  <si>
    <t>Unallocated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</si>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</sst>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wrapText="1"/>
    </xf>
    <xf numFmtId="15" fontId="3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left" indent="1"/>
    </xf>
    <xf numFmtId="41" fontId="3" fillId="0" borderId="0" xfId="0" applyNumberFormat="1" applyFont="1"/>
    <xf numFmtId="164" fontId="3" fillId="0" borderId="0" xfId="0" applyNumberFormat="1" applyFont="1"/>
    <xf numFmtId="9" fontId="3" fillId="0" borderId="0" xfId="2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41" fontId="2" fillId="0" borderId="3" xfId="0" applyNumberFormat="1" applyFont="1" applyBorder="1"/>
    <xf numFmtId="0" fontId="2" fillId="0" borderId="3" xfId="0" applyFont="1" applyBorder="1" applyAlignment="1">
      <alignment horizontal="left" wrapText="1"/>
    </xf>
    <xf numFmtId="164" fontId="2" fillId="0" borderId="3" xfId="0" applyNumberFormat="1" applyFont="1" applyBorder="1"/>
    <xf numFmtId="9" fontId="2" fillId="0" borderId="3" xfId="2" applyFont="1" applyFill="1" applyBorder="1" applyAlignment="1">
      <alignment horizontal="center"/>
    </xf>
    <xf numFmtId="43" fontId="3" fillId="0" borderId="0" xfId="1" applyFont="1" applyFill="1" applyBorder="1" applyAlignment="1">
      <alignment horizontal="left" wrapText="1"/>
    </xf>
    <xf numFmtId="43" fontId="3" fillId="0" borderId="0" xfId="0" applyNumberFormat="1" applyFont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%20ARPA%20Funding%20Summary%20and%20Reporting%2020220930_Revised_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A SLFRF Resolutions"/>
      <sheetName val="ARPA SLFRF Resolved Exp."/>
      <sheetName val="ARPA SLFRF Alloc_Mid"/>
      <sheetName val="ARPA SLFRF Alloc_Detailed"/>
      <sheetName val="Category Level Detail"/>
      <sheetName val="Transaction Detail"/>
      <sheetName val="Summary - Rev Recoup @ 4.1%"/>
      <sheetName val="Chart_DATA"/>
    </sheetNames>
    <sheetDataSet>
      <sheetData sheetId="4"/>
      <sheetData sheetId="5"/>
      <sheetData sheetId="6">
        <row r="50">
          <cell r="B50">
            <v>103413041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38C7-9D17-4F60-A44A-247D7D6DB653}">
  <dimension ref="A1:L127"/>
  <sheetViews>
    <sheetView tabSelected="1" workbookViewId="0">
      <pane ySplit="3" topLeftCell="A4" activePane="bottomLeft" state="frozen"/>
      <selection pane="bottomLeft" activeCell="B12" sqref="B12"/>
    </sheetView>
  </sheetViews>
  <sheetFormatPr defaultRowHeight="14.4" outlineLevelRow="2" outlineLevelCol="1" x14ac:dyDescent="0.3"/>
  <cols>
    <col min="1" max="1" width="51.5546875" style="3" bestFit="1" customWidth="1"/>
    <col min="2" max="2" width="41.21875" style="3" customWidth="1" outlineLevel="1"/>
    <col min="3" max="3" width="55.44140625" style="3" customWidth="1" outlineLevel="1"/>
    <col min="4" max="4" width="18.109375" style="3" bestFit="1" customWidth="1"/>
    <col min="5" max="5" width="21" style="4" bestFit="1" customWidth="1"/>
    <col min="6" max="7" width="21" style="4" customWidth="1"/>
    <col min="8" max="8" width="26" style="3" bestFit="1" customWidth="1"/>
    <col min="9" max="9" width="19.88671875" style="3" bestFit="1" customWidth="1"/>
    <col min="10" max="10" width="45.33203125" style="3" bestFit="1" customWidth="1"/>
    <col min="11" max="11" width="16" style="3" bestFit="1" customWidth="1"/>
    <col min="12" max="16384" width="8.88671875" style="3"/>
  </cols>
  <sheetData>
    <row r="1" spans="1:12" x14ac:dyDescent="0.3">
      <c r="A1" s="1" t="s">
        <v>0</v>
      </c>
      <c r="B1" s="2"/>
    </row>
    <row r="2" spans="1:12" x14ac:dyDescent="0.3">
      <c r="A2" s="5"/>
    </row>
    <row r="3" spans="1:12" x14ac:dyDescent="0.3">
      <c r="A3" s="6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7" t="s">
        <v>8</v>
      </c>
      <c r="I3" s="7" t="s">
        <v>9</v>
      </c>
      <c r="J3" s="7" t="s">
        <v>10</v>
      </c>
      <c r="K3" s="6" t="s">
        <v>11</v>
      </c>
      <c r="L3" s="9"/>
    </row>
    <row r="4" spans="1:12" outlineLevel="2" x14ac:dyDescent="0.3">
      <c r="A4" s="10" t="s">
        <v>12</v>
      </c>
      <c r="B4" s="10" t="s">
        <v>13</v>
      </c>
      <c r="C4" s="10" t="s">
        <v>13</v>
      </c>
      <c r="D4" s="11">
        <v>22969379</v>
      </c>
      <c r="E4" s="4" t="s">
        <v>14</v>
      </c>
      <c r="F4" s="11">
        <v>10469379</v>
      </c>
      <c r="G4" s="11">
        <f>D4-F4</f>
        <v>12500000</v>
      </c>
      <c r="H4" s="12">
        <v>10469379</v>
      </c>
      <c r="I4" s="11">
        <f>D4-H4</f>
        <v>12500000</v>
      </c>
      <c r="J4" s="11">
        <f>F4-H4</f>
        <v>0</v>
      </c>
      <c r="K4" s="13">
        <f>D4/'[1]Summary - Rev Recoup @ 4.1%'!$B$50</f>
        <v>0.22211298282969941</v>
      </c>
      <c r="L4" s="9">
        <v>1</v>
      </c>
    </row>
    <row r="5" spans="1:12" outlineLevel="1" x14ac:dyDescent="0.3">
      <c r="A5" s="14" t="s">
        <v>15</v>
      </c>
      <c r="B5" s="10"/>
      <c r="C5" s="10"/>
      <c r="D5" s="15">
        <f>SUBTOTAL(9,D4:D4)</f>
        <v>22969379</v>
      </c>
      <c r="E5" s="16"/>
      <c r="F5" s="15">
        <f t="shared" ref="F5:K5" si="0">SUBTOTAL(9,F4:F4)</f>
        <v>10469379</v>
      </c>
      <c r="G5" s="15">
        <f t="shared" si="0"/>
        <v>12500000</v>
      </c>
      <c r="H5" s="17">
        <f t="shared" si="0"/>
        <v>10469379</v>
      </c>
      <c r="I5" s="15">
        <f t="shared" si="0"/>
        <v>12500000</v>
      </c>
      <c r="J5" s="15">
        <f t="shared" si="0"/>
        <v>0</v>
      </c>
      <c r="K5" s="18">
        <f t="shared" si="0"/>
        <v>0.22211298282969941</v>
      </c>
      <c r="L5" s="9"/>
    </row>
    <row r="6" spans="1:12" outlineLevel="2" x14ac:dyDescent="0.3">
      <c r="A6" s="10" t="s">
        <v>16</v>
      </c>
      <c r="B6" s="10" t="s">
        <v>16</v>
      </c>
      <c r="C6" s="10" t="s">
        <v>16</v>
      </c>
      <c r="D6" s="11">
        <v>13545133.5</v>
      </c>
      <c r="E6" s="4" t="s">
        <v>17</v>
      </c>
      <c r="F6" s="11">
        <v>7396279</v>
      </c>
      <c r="G6" s="11">
        <f>D6-F6</f>
        <v>6148854.5</v>
      </c>
      <c r="H6" s="11">
        <v>7396279</v>
      </c>
      <c r="I6" s="11">
        <f>D6-H6</f>
        <v>6148854.5</v>
      </c>
      <c r="J6" s="11">
        <f>F6-H6</f>
        <v>0</v>
      </c>
      <c r="K6" s="13">
        <f>D6/'[1]Summary - Rev Recoup @ 4.1%'!$B$50</f>
        <v>0.13098090307585095</v>
      </c>
      <c r="L6" s="9">
        <v>2</v>
      </c>
    </row>
    <row r="7" spans="1:12" outlineLevel="1" x14ac:dyDescent="0.3">
      <c r="A7" s="14" t="s">
        <v>18</v>
      </c>
      <c r="B7" s="10"/>
      <c r="C7" s="10"/>
      <c r="D7" s="15">
        <f>SUBTOTAL(9,D6:D6)</f>
        <v>13545133.5</v>
      </c>
      <c r="E7" s="16"/>
      <c r="F7" s="15">
        <f t="shared" ref="F7:K7" si="1">SUBTOTAL(9,F6:F6)</f>
        <v>7396279</v>
      </c>
      <c r="G7" s="15">
        <f t="shared" si="1"/>
        <v>6148854.5</v>
      </c>
      <c r="H7" s="17">
        <f t="shared" si="1"/>
        <v>7396279</v>
      </c>
      <c r="I7" s="15">
        <f t="shared" si="1"/>
        <v>6148854.5</v>
      </c>
      <c r="J7" s="15">
        <f t="shared" si="1"/>
        <v>0</v>
      </c>
      <c r="K7" s="18">
        <f t="shared" si="1"/>
        <v>0.13098090307585095</v>
      </c>
      <c r="L7" s="9"/>
    </row>
    <row r="8" spans="1:12" outlineLevel="2" x14ac:dyDescent="0.3">
      <c r="A8" s="10" t="s">
        <v>19</v>
      </c>
      <c r="B8" s="10" t="s">
        <v>20</v>
      </c>
      <c r="C8" s="10" t="s">
        <v>21</v>
      </c>
      <c r="D8" s="11">
        <v>1000000</v>
      </c>
      <c r="E8" s="4" t="s">
        <v>22</v>
      </c>
      <c r="F8" s="11">
        <v>1000000</v>
      </c>
      <c r="G8" s="11">
        <f>D8-F8</f>
        <v>0</v>
      </c>
      <c r="H8" s="11">
        <v>358478</v>
      </c>
      <c r="I8" s="11">
        <f>D8-H8</f>
        <v>641522</v>
      </c>
      <c r="J8" s="11">
        <f>F8-H8</f>
        <v>641522</v>
      </c>
      <c r="K8" s="13">
        <f>D8/'[1]Summary - Rev Recoup @ 4.1%'!$B$50</f>
        <v>9.6699602905981653E-3</v>
      </c>
      <c r="L8" s="9">
        <v>3</v>
      </c>
    </row>
    <row r="9" spans="1:12" outlineLevel="2" x14ac:dyDescent="0.3">
      <c r="A9" s="10" t="s">
        <v>19</v>
      </c>
      <c r="B9" s="10" t="s">
        <v>20</v>
      </c>
      <c r="C9" s="10" t="s">
        <v>23</v>
      </c>
      <c r="D9" s="11">
        <v>1376832</v>
      </c>
      <c r="E9" s="4" t="s">
        <v>24</v>
      </c>
      <c r="F9" s="11">
        <v>370944</v>
      </c>
      <c r="G9" s="11">
        <f>D9-F9</f>
        <v>1005888</v>
      </c>
      <c r="H9" s="11">
        <v>183387.13</v>
      </c>
      <c r="I9" s="11">
        <f>D9-H9</f>
        <v>1193444.8700000001</v>
      </c>
      <c r="J9" s="11">
        <f>F9-H9</f>
        <v>187556.87</v>
      </c>
      <c r="K9" s="13">
        <f>D9/'[1]Summary - Rev Recoup @ 4.1%'!$B$50</f>
        <v>1.3313910766824854E-2</v>
      </c>
      <c r="L9" s="9">
        <v>4</v>
      </c>
    </row>
    <row r="10" spans="1:12" ht="57.6" outlineLevel="2" x14ac:dyDescent="0.3">
      <c r="A10" s="10" t="s">
        <v>19</v>
      </c>
      <c r="B10" s="10" t="s">
        <v>20</v>
      </c>
      <c r="C10" s="10" t="s">
        <v>25</v>
      </c>
      <c r="D10" s="11">
        <v>81122.600000000006</v>
      </c>
      <c r="E10" s="4" t="s">
        <v>26</v>
      </c>
      <c r="F10" s="11">
        <v>65985.7</v>
      </c>
      <c r="G10" s="11">
        <f>D10-F10</f>
        <v>15136.900000000009</v>
      </c>
      <c r="H10" s="11">
        <v>19513.599999999999</v>
      </c>
      <c r="I10" s="11">
        <f>D10-H10</f>
        <v>61609.000000000007</v>
      </c>
      <c r="J10" s="11">
        <f>F10-H10</f>
        <v>46472.1</v>
      </c>
      <c r="K10" s="13">
        <f>D10/'[1]Summary - Rev Recoup @ 4.1%'!$B$50</f>
        <v>7.8445232067007875E-4</v>
      </c>
      <c r="L10" s="9">
        <v>5</v>
      </c>
    </row>
    <row r="11" spans="1:12" outlineLevel="2" x14ac:dyDescent="0.3">
      <c r="A11" s="10" t="s">
        <v>19</v>
      </c>
      <c r="B11" s="10" t="s">
        <v>27</v>
      </c>
      <c r="C11" s="3" t="s">
        <v>28</v>
      </c>
      <c r="D11" s="11">
        <v>386411.18000000005</v>
      </c>
      <c r="E11" s="4" t="s">
        <v>29</v>
      </c>
      <c r="F11" s="11">
        <v>386411.18000000005</v>
      </c>
      <c r="G11" s="11">
        <f>D11-F11</f>
        <v>0</v>
      </c>
      <c r="H11" s="11">
        <v>386411.18000000005</v>
      </c>
      <c r="I11" s="11">
        <f>D11-H11</f>
        <v>0</v>
      </c>
      <c r="J11" s="11">
        <f>F11-H11</f>
        <v>0</v>
      </c>
      <c r="K11" s="13">
        <f>D11/'[1]Summary - Rev Recoup @ 4.1%'!$B$50</f>
        <v>3.7365807664431804E-3</v>
      </c>
      <c r="L11" s="9">
        <v>6</v>
      </c>
    </row>
    <row r="12" spans="1:12" outlineLevel="1" x14ac:dyDescent="0.3">
      <c r="A12" s="14" t="s">
        <v>30</v>
      </c>
      <c r="B12" s="10"/>
      <c r="C12" s="10"/>
      <c r="D12" s="15">
        <f>SUBTOTAL(9,D8:D11)</f>
        <v>2844365.7800000003</v>
      </c>
      <c r="E12" s="16"/>
      <c r="F12" s="15">
        <f t="shared" ref="F12:K12" si="2">SUBTOTAL(9,F8:F11)</f>
        <v>1823340.88</v>
      </c>
      <c r="G12" s="15">
        <f t="shared" si="2"/>
        <v>1021024.9</v>
      </c>
      <c r="H12" s="17">
        <f t="shared" si="2"/>
        <v>947789.91</v>
      </c>
      <c r="I12" s="15">
        <f t="shared" si="2"/>
        <v>1896575.87</v>
      </c>
      <c r="J12" s="15">
        <f t="shared" si="2"/>
        <v>875550.97</v>
      </c>
      <c r="K12" s="18">
        <f t="shared" si="2"/>
        <v>2.7504904144536279E-2</v>
      </c>
      <c r="L12" s="9"/>
    </row>
    <row r="13" spans="1:12" ht="28.8" outlineLevel="2" x14ac:dyDescent="0.3">
      <c r="A13" s="10" t="s">
        <v>31</v>
      </c>
      <c r="B13" s="10" t="s">
        <v>31</v>
      </c>
      <c r="C13" s="10" t="s">
        <v>32</v>
      </c>
      <c r="D13" s="11">
        <v>4216542.62</v>
      </c>
      <c r="E13" s="4" t="s">
        <v>33</v>
      </c>
      <c r="F13" s="11">
        <v>4216542.62</v>
      </c>
      <c r="G13" s="11">
        <f>D13-F13</f>
        <v>0</v>
      </c>
      <c r="H13" s="11">
        <v>1651138.82</v>
      </c>
      <c r="I13" s="11">
        <f>D13-H13</f>
        <v>2565403.7999999998</v>
      </c>
      <c r="J13" s="11">
        <f>F13-H13</f>
        <v>2565403.7999999998</v>
      </c>
      <c r="K13" s="13">
        <f>D13/'[1]Summary - Rev Recoup @ 4.1%'!$B$50</f>
        <v>4.0773799699014748E-2</v>
      </c>
      <c r="L13" s="9">
        <v>7</v>
      </c>
    </row>
    <row r="14" spans="1:12" outlineLevel="1" x14ac:dyDescent="0.3">
      <c r="A14" s="14" t="s">
        <v>34</v>
      </c>
      <c r="B14" s="10"/>
      <c r="C14" s="10"/>
      <c r="D14" s="15">
        <f>SUBTOTAL(9,D13:D13)</f>
        <v>4216542.62</v>
      </c>
      <c r="E14" s="16"/>
      <c r="F14" s="15">
        <f t="shared" ref="F14:K14" si="3">SUBTOTAL(9,F13:F13)</f>
        <v>4216542.62</v>
      </c>
      <c r="G14" s="15">
        <f t="shared" si="3"/>
        <v>0</v>
      </c>
      <c r="H14" s="17">
        <f t="shared" si="3"/>
        <v>1651138.82</v>
      </c>
      <c r="I14" s="15">
        <f t="shared" si="3"/>
        <v>2565403.7999999998</v>
      </c>
      <c r="J14" s="15">
        <f t="shared" si="3"/>
        <v>2565403.7999999998</v>
      </c>
      <c r="K14" s="18">
        <f t="shared" si="3"/>
        <v>4.0773799699014748E-2</v>
      </c>
      <c r="L14" s="9"/>
    </row>
    <row r="15" spans="1:12" outlineLevel="2" x14ac:dyDescent="0.3">
      <c r="A15" s="10" t="s">
        <v>35</v>
      </c>
      <c r="B15" s="10" t="s">
        <v>35</v>
      </c>
      <c r="C15" s="10" t="s">
        <v>36</v>
      </c>
      <c r="D15" s="11">
        <v>333333</v>
      </c>
      <c r="E15" s="4" t="s">
        <v>37</v>
      </c>
      <c r="F15" s="11">
        <v>333333</v>
      </c>
      <c r="G15" s="11">
        <f t="shared" ref="G15:G61" si="4">D15-F15</f>
        <v>0</v>
      </c>
      <c r="H15" s="12">
        <v>123500</v>
      </c>
      <c r="I15" s="11">
        <f t="shared" ref="I15:I61" si="5">D15-H15</f>
        <v>209833</v>
      </c>
      <c r="J15" s="11">
        <f t="shared" ref="J15:J61" si="6">F15-H15</f>
        <v>209833</v>
      </c>
      <c r="K15" s="13">
        <f>D15/'[1]Summary - Rev Recoup @ 4.1%'!$B$50</f>
        <v>3.2233168735459582E-3</v>
      </c>
      <c r="L15" s="9">
        <v>8</v>
      </c>
    </row>
    <row r="16" spans="1:12" outlineLevel="2" x14ac:dyDescent="0.3">
      <c r="A16" s="10" t="s">
        <v>35</v>
      </c>
      <c r="B16" s="10" t="s">
        <v>35</v>
      </c>
      <c r="C16" s="10" t="s">
        <v>38</v>
      </c>
      <c r="D16" s="11">
        <v>333333</v>
      </c>
      <c r="E16" s="4" t="s">
        <v>37</v>
      </c>
      <c r="F16" s="11">
        <v>333333</v>
      </c>
      <c r="G16" s="11">
        <f t="shared" si="4"/>
        <v>0</v>
      </c>
      <c r="H16" s="12">
        <v>0</v>
      </c>
      <c r="I16" s="11">
        <f t="shared" si="5"/>
        <v>333333</v>
      </c>
      <c r="J16" s="11">
        <f t="shared" si="6"/>
        <v>333333</v>
      </c>
      <c r="K16" s="13">
        <f>D16/'[1]Summary - Rev Recoup @ 4.1%'!$B$50</f>
        <v>3.2233168735459582E-3</v>
      </c>
      <c r="L16" s="9">
        <v>8</v>
      </c>
    </row>
    <row r="17" spans="1:12" outlineLevel="2" x14ac:dyDescent="0.3">
      <c r="A17" s="10" t="s">
        <v>35</v>
      </c>
      <c r="B17" s="10" t="s">
        <v>35</v>
      </c>
      <c r="C17" s="10" t="s">
        <v>39</v>
      </c>
      <c r="D17" s="11">
        <v>333333</v>
      </c>
      <c r="E17" s="4" t="s">
        <v>37</v>
      </c>
      <c r="F17" s="11">
        <v>333333</v>
      </c>
      <c r="G17" s="11">
        <f t="shared" si="4"/>
        <v>0</v>
      </c>
      <c r="H17" s="12">
        <v>111000</v>
      </c>
      <c r="I17" s="11">
        <f t="shared" si="5"/>
        <v>222333</v>
      </c>
      <c r="J17" s="11">
        <f t="shared" si="6"/>
        <v>222333</v>
      </c>
      <c r="K17" s="13">
        <f>D17/'[1]Summary - Rev Recoup @ 4.1%'!$B$50</f>
        <v>3.2233168735459582E-3</v>
      </c>
      <c r="L17" s="9">
        <v>8</v>
      </c>
    </row>
    <row r="18" spans="1:12" outlineLevel="2" x14ac:dyDescent="0.3">
      <c r="A18" s="10" t="s">
        <v>35</v>
      </c>
      <c r="B18" s="10" t="s">
        <v>35</v>
      </c>
      <c r="C18" s="10" t="s">
        <v>40</v>
      </c>
      <c r="D18" s="11">
        <v>333333</v>
      </c>
      <c r="E18" s="4" t="s">
        <v>37</v>
      </c>
      <c r="F18" s="11">
        <v>333333</v>
      </c>
      <c r="G18" s="11">
        <f t="shared" si="4"/>
        <v>0</v>
      </c>
      <c r="H18" s="12">
        <v>55525</v>
      </c>
      <c r="I18" s="11">
        <f t="shared" si="5"/>
        <v>277808</v>
      </c>
      <c r="J18" s="11">
        <f t="shared" si="6"/>
        <v>277808</v>
      </c>
      <c r="K18" s="13">
        <f>D18/'[1]Summary - Rev Recoup @ 4.1%'!$B$50</f>
        <v>3.2233168735459582E-3</v>
      </c>
      <c r="L18" s="9">
        <v>8</v>
      </c>
    </row>
    <row r="19" spans="1:12" outlineLevel="2" x14ac:dyDescent="0.3">
      <c r="A19" s="10" t="s">
        <v>35</v>
      </c>
      <c r="B19" s="10" t="s">
        <v>35</v>
      </c>
      <c r="C19" s="10" t="s">
        <v>41</v>
      </c>
      <c r="D19" s="11">
        <v>333333</v>
      </c>
      <c r="E19" s="4" t="s">
        <v>37</v>
      </c>
      <c r="F19" s="11">
        <v>333333</v>
      </c>
      <c r="G19" s="11">
        <f t="shared" si="4"/>
        <v>0</v>
      </c>
      <c r="H19" s="12">
        <v>109774.88</v>
      </c>
      <c r="I19" s="11">
        <f t="shared" si="5"/>
        <v>223558.12</v>
      </c>
      <c r="J19" s="11">
        <f t="shared" si="6"/>
        <v>223558.12</v>
      </c>
      <c r="K19" s="13">
        <f>D19/'[1]Summary - Rev Recoup @ 4.1%'!$B$50</f>
        <v>3.2233168735459582E-3</v>
      </c>
      <c r="L19" s="9">
        <v>8</v>
      </c>
    </row>
    <row r="20" spans="1:12" outlineLevel="2" x14ac:dyDescent="0.3">
      <c r="A20" s="10" t="s">
        <v>35</v>
      </c>
      <c r="B20" s="10" t="s">
        <v>35</v>
      </c>
      <c r="C20" s="10" t="s">
        <v>42</v>
      </c>
      <c r="D20" s="11">
        <v>333333</v>
      </c>
      <c r="E20" s="4" t="s">
        <v>37</v>
      </c>
      <c r="F20" s="11">
        <v>333333</v>
      </c>
      <c r="G20" s="11">
        <f t="shared" si="4"/>
        <v>0</v>
      </c>
      <c r="H20" s="12">
        <v>56000</v>
      </c>
      <c r="I20" s="11">
        <f t="shared" si="5"/>
        <v>277333</v>
      </c>
      <c r="J20" s="11">
        <f t="shared" si="6"/>
        <v>277333</v>
      </c>
      <c r="K20" s="13">
        <f>D20/'[1]Summary - Rev Recoup @ 4.1%'!$B$50</f>
        <v>3.2233168735459582E-3</v>
      </c>
      <c r="L20" s="9">
        <v>8</v>
      </c>
    </row>
    <row r="21" spans="1:12" outlineLevel="2" x14ac:dyDescent="0.3">
      <c r="A21" s="10" t="s">
        <v>35</v>
      </c>
      <c r="B21" s="10" t="s">
        <v>35</v>
      </c>
      <c r="C21" s="10" t="s">
        <v>43</v>
      </c>
      <c r="D21" s="11">
        <v>20014</v>
      </c>
      <c r="E21" s="4" t="s">
        <v>37</v>
      </c>
      <c r="F21" s="11">
        <v>20014</v>
      </c>
      <c r="G21" s="11">
        <f t="shared" si="4"/>
        <v>0</v>
      </c>
      <c r="H21" s="12">
        <v>0</v>
      </c>
      <c r="I21" s="11">
        <f t="shared" si="5"/>
        <v>20014</v>
      </c>
      <c r="J21" s="11">
        <f t="shared" si="6"/>
        <v>20014</v>
      </c>
      <c r="K21" s="13">
        <f>D21/'[1]Summary - Rev Recoup @ 4.1%'!$B$50</f>
        <v>1.9353458525603169E-4</v>
      </c>
      <c r="L21" s="9">
        <v>8</v>
      </c>
    </row>
    <row r="22" spans="1:12" outlineLevel="2" x14ac:dyDescent="0.3">
      <c r="A22" s="10" t="s">
        <v>35</v>
      </c>
      <c r="B22" s="10" t="s">
        <v>35</v>
      </c>
      <c r="C22" s="10" t="s">
        <v>44</v>
      </c>
      <c r="D22" s="11">
        <v>73701</v>
      </c>
      <c r="E22" s="4" t="s">
        <v>37</v>
      </c>
      <c r="F22" s="11">
        <v>73701</v>
      </c>
      <c r="G22" s="11">
        <f t="shared" si="4"/>
        <v>0</v>
      </c>
      <c r="H22" s="12">
        <v>0</v>
      </c>
      <c r="I22" s="11">
        <f t="shared" si="5"/>
        <v>73701</v>
      </c>
      <c r="J22" s="11">
        <f t="shared" si="6"/>
        <v>73701</v>
      </c>
      <c r="K22" s="13">
        <f>D22/'[1]Summary - Rev Recoup @ 4.1%'!$B$50</f>
        <v>7.126857433773754E-4</v>
      </c>
      <c r="L22" s="9">
        <v>8</v>
      </c>
    </row>
    <row r="23" spans="1:12" outlineLevel="2" x14ac:dyDescent="0.3">
      <c r="A23" s="10" t="s">
        <v>35</v>
      </c>
      <c r="B23" s="10" t="s">
        <v>35</v>
      </c>
      <c r="C23" s="10" t="s">
        <v>45</v>
      </c>
      <c r="D23" s="11">
        <v>30386</v>
      </c>
      <c r="E23" s="4" t="s">
        <v>37</v>
      </c>
      <c r="F23" s="11">
        <v>30386</v>
      </c>
      <c r="G23" s="11">
        <f t="shared" si="4"/>
        <v>0</v>
      </c>
      <c r="H23" s="12">
        <v>30386</v>
      </c>
      <c r="I23" s="11">
        <f t="shared" si="5"/>
        <v>0</v>
      </c>
      <c r="J23" s="11">
        <f t="shared" si="6"/>
        <v>0</v>
      </c>
      <c r="K23" s="13">
        <f>D23/'[1]Summary - Rev Recoup @ 4.1%'!$B$50</f>
        <v>2.9383141339011585E-4</v>
      </c>
      <c r="L23" s="9">
        <v>8</v>
      </c>
    </row>
    <row r="24" spans="1:12" outlineLevel="2" x14ac:dyDescent="0.3">
      <c r="A24" s="10" t="s">
        <v>35</v>
      </c>
      <c r="B24" s="10" t="s">
        <v>35</v>
      </c>
      <c r="C24" s="10" t="s">
        <v>46</v>
      </c>
      <c r="D24" s="11">
        <v>31288</v>
      </c>
      <c r="E24" s="4" t="s">
        <v>37</v>
      </c>
      <c r="F24" s="11">
        <v>31288</v>
      </c>
      <c r="G24" s="11">
        <f t="shared" si="4"/>
        <v>0</v>
      </c>
      <c r="H24" s="12">
        <v>13684.32</v>
      </c>
      <c r="I24" s="11">
        <f t="shared" si="5"/>
        <v>17603.68</v>
      </c>
      <c r="J24" s="11">
        <f t="shared" si="6"/>
        <v>17603.68</v>
      </c>
      <c r="K24" s="13">
        <f>D24/'[1]Summary - Rev Recoup @ 4.1%'!$B$50</f>
        <v>3.0255371757223541E-4</v>
      </c>
      <c r="L24" s="9">
        <v>8</v>
      </c>
    </row>
    <row r="25" spans="1:12" outlineLevel="2" x14ac:dyDescent="0.3">
      <c r="A25" s="10" t="s">
        <v>35</v>
      </c>
      <c r="B25" s="10" t="s">
        <v>35</v>
      </c>
      <c r="C25" s="10" t="s">
        <v>47</v>
      </c>
      <c r="D25" s="11">
        <v>53156</v>
      </c>
      <c r="E25" s="4" t="s">
        <v>37</v>
      </c>
      <c r="F25" s="11">
        <v>53156</v>
      </c>
      <c r="G25" s="11">
        <f t="shared" si="4"/>
        <v>0</v>
      </c>
      <c r="H25" s="12">
        <v>0</v>
      </c>
      <c r="I25" s="11">
        <f t="shared" si="5"/>
        <v>53156</v>
      </c>
      <c r="J25" s="11">
        <f t="shared" si="6"/>
        <v>53156</v>
      </c>
      <c r="K25" s="13">
        <f>D25/'[1]Summary - Rev Recoup @ 4.1%'!$B$50</f>
        <v>5.1401640920703605E-4</v>
      </c>
      <c r="L25" s="9">
        <v>8</v>
      </c>
    </row>
    <row r="26" spans="1:12" outlineLevel="2" x14ac:dyDescent="0.3">
      <c r="A26" s="10" t="s">
        <v>35</v>
      </c>
      <c r="B26" s="10" t="s">
        <v>35</v>
      </c>
      <c r="C26" s="10" t="s">
        <v>48</v>
      </c>
      <c r="D26" s="11">
        <v>41784</v>
      </c>
      <c r="E26" s="4" t="s">
        <v>37</v>
      </c>
      <c r="F26" s="11">
        <v>41784</v>
      </c>
      <c r="G26" s="11">
        <f t="shared" si="4"/>
        <v>0</v>
      </c>
      <c r="H26" s="12">
        <v>41784</v>
      </c>
      <c r="I26" s="11">
        <f t="shared" si="5"/>
        <v>0</v>
      </c>
      <c r="J26" s="11">
        <f t="shared" si="6"/>
        <v>0</v>
      </c>
      <c r="K26" s="13">
        <f>D26/'[1]Summary - Rev Recoup @ 4.1%'!$B$50</f>
        <v>4.0404962078235377E-4</v>
      </c>
      <c r="L26" s="9">
        <v>8</v>
      </c>
    </row>
    <row r="27" spans="1:12" outlineLevel="2" x14ac:dyDescent="0.3">
      <c r="A27" s="10" t="s">
        <v>35</v>
      </c>
      <c r="B27" s="10" t="s">
        <v>35</v>
      </c>
      <c r="C27" s="10" t="s">
        <v>49</v>
      </c>
      <c r="D27" s="11">
        <v>43685</v>
      </c>
      <c r="E27" s="4" t="s">
        <v>37</v>
      </c>
      <c r="F27" s="11">
        <v>43685</v>
      </c>
      <c r="G27" s="11">
        <f t="shared" si="4"/>
        <v>0</v>
      </c>
      <c r="H27" s="12">
        <v>43685</v>
      </c>
      <c r="I27" s="11">
        <f t="shared" si="5"/>
        <v>0</v>
      </c>
      <c r="J27" s="11">
        <f t="shared" si="6"/>
        <v>0</v>
      </c>
      <c r="K27" s="13">
        <f>D27/'[1]Summary - Rev Recoup @ 4.1%'!$B$50</f>
        <v>4.2243221529478085E-4</v>
      </c>
      <c r="L27" s="9">
        <v>8</v>
      </c>
    </row>
    <row r="28" spans="1:12" outlineLevel="2" x14ac:dyDescent="0.3">
      <c r="A28" s="10" t="s">
        <v>35</v>
      </c>
      <c r="B28" s="10" t="s">
        <v>35</v>
      </c>
      <c r="C28" s="10" t="s">
        <v>50</v>
      </c>
      <c r="D28" s="11">
        <v>34807</v>
      </c>
      <c r="E28" s="4" t="s">
        <v>37</v>
      </c>
      <c r="F28" s="11">
        <v>34807</v>
      </c>
      <c r="G28" s="11">
        <f t="shared" si="4"/>
        <v>0</v>
      </c>
      <c r="H28" s="12">
        <v>0</v>
      </c>
      <c r="I28" s="11">
        <f t="shared" si="5"/>
        <v>34807</v>
      </c>
      <c r="J28" s="11">
        <f t="shared" si="6"/>
        <v>34807</v>
      </c>
      <c r="K28" s="13">
        <f>D28/'[1]Summary - Rev Recoup @ 4.1%'!$B$50</f>
        <v>3.3658230783485037E-4</v>
      </c>
      <c r="L28" s="9">
        <v>8</v>
      </c>
    </row>
    <row r="29" spans="1:12" outlineLevel="2" x14ac:dyDescent="0.3">
      <c r="A29" s="10" t="s">
        <v>35</v>
      </c>
      <c r="B29" s="10" t="s">
        <v>35</v>
      </c>
      <c r="C29" s="10" t="s">
        <v>51</v>
      </c>
      <c r="D29" s="11">
        <v>44098</v>
      </c>
      <c r="E29" s="4" t="s">
        <v>37</v>
      </c>
      <c r="F29" s="11">
        <v>44098</v>
      </c>
      <c r="G29" s="11">
        <f t="shared" si="4"/>
        <v>0</v>
      </c>
      <c r="H29" s="12">
        <v>0</v>
      </c>
      <c r="I29" s="11">
        <f t="shared" si="5"/>
        <v>44098</v>
      </c>
      <c r="J29" s="11">
        <f t="shared" si="6"/>
        <v>44098</v>
      </c>
      <c r="K29" s="13">
        <f>D29/'[1]Summary - Rev Recoup @ 4.1%'!$B$50</f>
        <v>4.2642590889479788E-4</v>
      </c>
      <c r="L29" s="9">
        <v>8</v>
      </c>
    </row>
    <row r="30" spans="1:12" outlineLevel="2" x14ac:dyDescent="0.3">
      <c r="A30" s="10" t="s">
        <v>35</v>
      </c>
      <c r="B30" s="10" t="s">
        <v>35</v>
      </c>
      <c r="C30" s="10" t="s">
        <v>52</v>
      </c>
      <c r="D30" s="11">
        <v>59371</v>
      </c>
      <c r="E30" s="4" t="s">
        <v>37</v>
      </c>
      <c r="F30" s="11">
        <v>59371</v>
      </c>
      <c r="G30" s="11">
        <f t="shared" si="4"/>
        <v>0</v>
      </c>
      <c r="H30" s="12">
        <v>0</v>
      </c>
      <c r="I30" s="11">
        <f t="shared" si="5"/>
        <v>59371</v>
      </c>
      <c r="J30" s="11">
        <f t="shared" si="6"/>
        <v>59371</v>
      </c>
      <c r="K30" s="13">
        <f>D30/'[1]Summary - Rev Recoup @ 4.1%'!$B$50</f>
        <v>5.7411521241310364E-4</v>
      </c>
      <c r="L30" s="9">
        <v>8</v>
      </c>
    </row>
    <row r="31" spans="1:12" outlineLevel="2" x14ac:dyDescent="0.3">
      <c r="A31" s="10" t="s">
        <v>35</v>
      </c>
      <c r="B31" s="10" t="s">
        <v>35</v>
      </c>
      <c r="C31" s="10" t="s">
        <v>53</v>
      </c>
      <c r="D31" s="11">
        <v>32793</v>
      </c>
      <c r="E31" s="4" t="s">
        <v>37</v>
      </c>
      <c r="F31" s="11">
        <v>32793</v>
      </c>
      <c r="G31" s="11">
        <f t="shared" si="4"/>
        <v>0</v>
      </c>
      <c r="H31" s="12">
        <v>0</v>
      </c>
      <c r="I31" s="11">
        <f t="shared" si="5"/>
        <v>32793</v>
      </c>
      <c r="J31" s="11">
        <f t="shared" si="6"/>
        <v>32793</v>
      </c>
      <c r="K31" s="13">
        <f>D31/'[1]Summary - Rev Recoup @ 4.1%'!$B$50</f>
        <v>3.1710700780958562E-4</v>
      </c>
      <c r="L31" s="9">
        <v>8</v>
      </c>
    </row>
    <row r="32" spans="1:12" outlineLevel="2" x14ac:dyDescent="0.3">
      <c r="A32" s="10" t="s">
        <v>35</v>
      </c>
      <c r="B32" s="10" t="s">
        <v>35</v>
      </c>
      <c r="C32" s="10" t="s">
        <v>54</v>
      </c>
      <c r="D32" s="11">
        <v>40544</v>
      </c>
      <c r="E32" s="4" t="s">
        <v>37</v>
      </c>
      <c r="F32" s="11">
        <v>40544</v>
      </c>
      <c r="G32" s="11">
        <f t="shared" si="4"/>
        <v>0</v>
      </c>
      <c r="H32" s="12">
        <v>40544</v>
      </c>
      <c r="I32" s="11">
        <f t="shared" si="5"/>
        <v>0</v>
      </c>
      <c r="J32" s="11">
        <f t="shared" si="6"/>
        <v>0</v>
      </c>
      <c r="K32" s="13">
        <f>D32/'[1]Summary - Rev Recoup @ 4.1%'!$B$50</f>
        <v>3.9205887002201204E-4</v>
      </c>
      <c r="L32" s="9">
        <v>8</v>
      </c>
    </row>
    <row r="33" spans="1:12" outlineLevel="2" x14ac:dyDescent="0.3">
      <c r="A33" s="10" t="s">
        <v>35</v>
      </c>
      <c r="B33" s="10" t="s">
        <v>35</v>
      </c>
      <c r="C33" s="10" t="s">
        <v>55</v>
      </c>
      <c r="D33" s="11">
        <v>68650</v>
      </c>
      <c r="E33" s="4" t="s">
        <v>37</v>
      </c>
      <c r="F33" s="11">
        <v>68650</v>
      </c>
      <c r="G33" s="11">
        <f t="shared" si="4"/>
        <v>0</v>
      </c>
      <c r="H33" s="12">
        <v>61516.82</v>
      </c>
      <c r="I33" s="11">
        <f t="shared" si="5"/>
        <v>7133.18</v>
      </c>
      <c r="J33" s="11">
        <f t="shared" si="6"/>
        <v>7133.18</v>
      </c>
      <c r="K33" s="13">
        <f>D33/'[1]Summary - Rev Recoup @ 4.1%'!$B$50</f>
        <v>6.6384277394956404E-4</v>
      </c>
      <c r="L33" s="9">
        <v>8</v>
      </c>
    </row>
    <row r="34" spans="1:12" outlineLevel="2" x14ac:dyDescent="0.3">
      <c r="A34" s="10" t="s">
        <v>35</v>
      </c>
      <c r="B34" s="10" t="s">
        <v>35</v>
      </c>
      <c r="C34" s="10" t="s">
        <v>56</v>
      </c>
      <c r="D34" s="11">
        <v>25786</v>
      </c>
      <c r="E34" s="4" t="s">
        <v>37</v>
      </c>
      <c r="F34" s="11">
        <v>25786</v>
      </c>
      <c r="G34" s="11">
        <f t="shared" si="4"/>
        <v>0</v>
      </c>
      <c r="H34" s="12">
        <v>0</v>
      </c>
      <c r="I34" s="11">
        <f t="shared" si="5"/>
        <v>25786</v>
      </c>
      <c r="J34" s="11">
        <f t="shared" si="6"/>
        <v>25786</v>
      </c>
      <c r="K34" s="13">
        <f>D34/'[1]Summary - Rev Recoup @ 4.1%'!$B$50</f>
        <v>2.4934959605336427E-4</v>
      </c>
      <c r="L34" s="9">
        <v>8</v>
      </c>
    </row>
    <row r="35" spans="1:12" outlineLevel="2" x14ac:dyDescent="0.3">
      <c r="A35" s="10" t="s">
        <v>35</v>
      </c>
      <c r="B35" s="10" t="s">
        <v>35</v>
      </c>
      <c r="C35" s="10" t="s">
        <v>57</v>
      </c>
      <c r="D35" s="11">
        <v>41454</v>
      </c>
      <c r="E35" s="4" t="s">
        <v>37</v>
      </c>
      <c r="F35" s="11">
        <v>41454</v>
      </c>
      <c r="G35" s="11">
        <f t="shared" si="4"/>
        <v>0</v>
      </c>
      <c r="H35" s="12">
        <v>0</v>
      </c>
      <c r="I35" s="11">
        <f t="shared" si="5"/>
        <v>41454</v>
      </c>
      <c r="J35" s="11">
        <f t="shared" si="6"/>
        <v>41454</v>
      </c>
      <c r="K35" s="13">
        <f>D35/'[1]Summary - Rev Recoup @ 4.1%'!$B$50</f>
        <v>4.0085853388645634E-4</v>
      </c>
      <c r="L35" s="9">
        <v>8</v>
      </c>
    </row>
    <row r="36" spans="1:12" outlineLevel="2" x14ac:dyDescent="0.3">
      <c r="A36" s="10" t="s">
        <v>35</v>
      </c>
      <c r="B36" s="10" t="s">
        <v>35</v>
      </c>
      <c r="C36" s="10" t="s">
        <v>58</v>
      </c>
      <c r="D36" s="11">
        <v>49635</v>
      </c>
      <c r="E36" s="4" t="s">
        <v>37</v>
      </c>
      <c r="F36" s="11">
        <v>49635</v>
      </c>
      <c r="G36" s="11">
        <f t="shared" si="4"/>
        <v>0</v>
      </c>
      <c r="H36" s="12">
        <v>0</v>
      </c>
      <c r="I36" s="11">
        <f t="shared" si="5"/>
        <v>49635</v>
      </c>
      <c r="J36" s="11">
        <f t="shared" si="6"/>
        <v>49635</v>
      </c>
      <c r="K36" s="13">
        <f>D36/'[1]Summary - Rev Recoup @ 4.1%'!$B$50</f>
        <v>4.7996847902383996E-4</v>
      </c>
      <c r="L36" s="9">
        <v>8</v>
      </c>
    </row>
    <row r="37" spans="1:12" outlineLevel="2" x14ac:dyDescent="0.3">
      <c r="A37" s="10" t="s">
        <v>35</v>
      </c>
      <c r="B37" s="10" t="s">
        <v>35</v>
      </c>
      <c r="C37" s="10" t="s">
        <v>59</v>
      </c>
      <c r="D37" s="11">
        <v>32411</v>
      </c>
      <c r="E37" s="4" t="s">
        <v>37</v>
      </c>
      <c r="F37" s="11">
        <v>32411</v>
      </c>
      <c r="G37" s="11">
        <f t="shared" si="4"/>
        <v>0</v>
      </c>
      <c r="H37" s="12">
        <v>32411</v>
      </c>
      <c r="I37" s="11">
        <f t="shared" si="5"/>
        <v>0</v>
      </c>
      <c r="J37" s="11">
        <f t="shared" si="6"/>
        <v>0</v>
      </c>
      <c r="K37" s="13">
        <f>D37/'[1]Summary - Rev Recoup @ 4.1%'!$B$50</f>
        <v>3.1341308297857715E-4</v>
      </c>
      <c r="L37" s="9">
        <v>8</v>
      </c>
    </row>
    <row r="38" spans="1:12" outlineLevel="2" x14ac:dyDescent="0.3">
      <c r="A38" s="10" t="s">
        <v>35</v>
      </c>
      <c r="B38" s="10" t="s">
        <v>35</v>
      </c>
      <c r="C38" s="10" t="s">
        <v>60</v>
      </c>
      <c r="D38" s="11">
        <v>29353</v>
      </c>
      <c r="E38" s="4" t="s">
        <v>37</v>
      </c>
      <c r="F38" s="11">
        <v>29353</v>
      </c>
      <c r="G38" s="11">
        <f t="shared" si="4"/>
        <v>0</v>
      </c>
      <c r="H38" s="12">
        <v>0</v>
      </c>
      <c r="I38" s="11">
        <f t="shared" si="5"/>
        <v>29353</v>
      </c>
      <c r="J38" s="11">
        <f t="shared" si="6"/>
        <v>29353</v>
      </c>
      <c r="K38" s="13">
        <f>D38/'[1]Summary - Rev Recoup @ 4.1%'!$B$50</f>
        <v>2.8384234440992796E-4</v>
      </c>
      <c r="L38" s="9">
        <v>8</v>
      </c>
    </row>
    <row r="39" spans="1:12" outlineLevel="2" x14ac:dyDescent="0.3">
      <c r="A39" s="10" t="s">
        <v>35</v>
      </c>
      <c r="B39" s="10" t="s">
        <v>35</v>
      </c>
      <c r="C39" s="10" t="s">
        <v>61</v>
      </c>
      <c r="D39" s="11">
        <v>51254</v>
      </c>
      <c r="E39" s="4" t="s">
        <v>37</v>
      </c>
      <c r="F39" s="11">
        <v>51254</v>
      </c>
      <c r="G39" s="11">
        <f t="shared" si="4"/>
        <v>0</v>
      </c>
      <c r="H39" s="12">
        <v>51254</v>
      </c>
      <c r="I39" s="11">
        <f t="shared" si="5"/>
        <v>0</v>
      </c>
      <c r="J39" s="11">
        <f t="shared" si="6"/>
        <v>0</v>
      </c>
      <c r="K39" s="13">
        <f>D39/'[1]Summary - Rev Recoup @ 4.1%'!$B$50</f>
        <v>4.9562414473431834E-4</v>
      </c>
      <c r="L39" s="9">
        <v>8</v>
      </c>
    </row>
    <row r="40" spans="1:12" outlineLevel="2" x14ac:dyDescent="0.3">
      <c r="A40" s="10" t="s">
        <v>35</v>
      </c>
      <c r="B40" s="10" t="s">
        <v>35</v>
      </c>
      <c r="C40" s="10" t="s">
        <v>62</v>
      </c>
      <c r="D40" s="11">
        <v>50634</v>
      </c>
      <c r="E40" s="4" t="s">
        <v>37</v>
      </c>
      <c r="F40" s="11">
        <v>50634</v>
      </c>
      <c r="G40" s="11">
        <f t="shared" si="4"/>
        <v>0</v>
      </c>
      <c r="H40" s="12">
        <v>24029.97</v>
      </c>
      <c r="I40" s="11">
        <f t="shared" si="5"/>
        <v>26604.03</v>
      </c>
      <c r="J40" s="11">
        <f t="shared" si="6"/>
        <v>26604.03</v>
      </c>
      <c r="K40" s="13">
        <f>D40/'[1]Summary - Rev Recoup @ 4.1%'!$B$50</f>
        <v>4.8962876935414754E-4</v>
      </c>
      <c r="L40" s="9">
        <v>8</v>
      </c>
    </row>
    <row r="41" spans="1:12" outlineLevel="2" x14ac:dyDescent="0.3">
      <c r="A41" s="10" t="s">
        <v>35</v>
      </c>
      <c r="B41" s="10" t="s">
        <v>35</v>
      </c>
      <c r="C41" s="10" t="s">
        <v>63</v>
      </c>
      <c r="D41" s="11">
        <v>21958</v>
      </c>
      <c r="E41" s="4" t="s">
        <v>37</v>
      </c>
      <c r="F41" s="11">
        <v>21958</v>
      </c>
      <c r="G41" s="11">
        <f t="shared" si="4"/>
        <v>0</v>
      </c>
      <c r="H41" s="12">
        <v>21958</v>
      </c>
      <c r="I41" s="11">
        <f t="shared" si="5"/>
        <v>0</v>
      </c>
      <c r="J41" s="11">
        <f t="shared" si="6"/>
        <v>0</v>
      </c>
      <c r="K41" s="13">
        <f>D41/'[1]Summary - Rev Recoup @ 4.1%'!$B$50</f>
        <v>2.1233298806095451E-4</v>
      </c>
      <c r="L41" s="9">
        <v>8</v>
      </c>
    </row>
    <row r="42" spans="1:12" outlineLevel="2" x14ac:dyDescent="0.3">
      <c r="A42" s="10" t="s">
        <v>35</v>
      </c>
      <c r="B42" s="10" t="s">
        <v>35</v>
      </c>
      <c r="C42" s="10" t="s">
        <v>64</v>
      </c>
      <c r="D42" s="11">
        <v>16000</v>
      </c>
      <c r="E42" s="4" t="s">
        <v>37</v>
      </c>
      <c r="F42" s="11">
        <v>16000</v>
      </c>
      <c r="G42" s="11">
        <f t="shared" si="4"/>
        <v>0</v>
      </c>
      <c r="H42" s="12">
        <v>16000</v>
      </c>
      <c r="I42" s="11">
        <f t="shared" si="5"/>
        <v>0</v>
      </c>
      <c r="J42" s="11">
        <f t="shared" si="6"/>
        <v>0</v>
      </c>
      <c r="K42" s="13">
        <f>D42/'[1]Summary - Rev Recoup @ 4.1%'!$B$50</f>
        <v>1.5471936464957065E-4</v>
      </c>
      <c r="L42" s="9">
        <v>8</v>
      </c>
    </row>
    <row r="43" spans="1:12" outlineLevel="2" x14ac:dyDescent="0.3">
      <c r="A43" s="10" t="s">
        <v>35</v>
      </c>
      <c r="B43" s="10" t="s">
        <v>35</v>
      </c>
      <c r="C43" s="10" t="s">
        <v>65</v>
      </c>
      <c r="D43" s="11">
        <v>76280</v>
      </c>
      <c r="E43" s="4" t="s">
        <v>37</v>
      </c>
      <c r="F43" s="11">
        <v>76280</v>
      </c>
      <c r="G43" s="11">
        <f t="shared" si="4"/>
        <v>0</v>
      </c>
      <c r="H43" s="12">
        <v>0</v>
      </c>
      <c r="I43" s="11">
        <f t="shared" si="5"/>
        <v>76280</v>
      </c>
      <c r="J43" s="11">
        <f t="shared" si="6"/>
        <v>76280</v>
      </c>
      <c r="K43" s="13">
        <f>D43/'[1]Summary - Rev Recoup @ 4.1%'!$B$50</f>
        <v>7.3762457096682805E-4</v>
      </c>
      <c r="L43" s="9">
        <v>8</v>
      </c>
    </row>
    <row r="44" spans="1:12" outlineLevel="2" x14ac:dyDescent="0.3">
      <c r="A44" s="10" t="s">
        <v>35</v>
      </c>
      <c r="B44" s="10" t="s">
        <v>35</v>
      </c>
      <c r="C44" s="10" t="s">
        <v>66</v>
      </c>
      <c r="D44" s="11">
        <v>30958</v>
      </c>
      <c r="E44" s="4" t="s">
        <v>37</v>
      </c>
      <c r="F44" s="11">
        <v>30958</v>
      </c>
      <c r="G44" s="11">
        <f t="shared" si="4"/>
        <v>0</v>
      </c>
      <c r="H44" s="12">
        <v>0</v>
      </c>
      <c r="I44" s="11">
        <f t="shared" si="5"/>
        <v>30958</v>
      </c>
      <c r="J44" s="11">
        <f t="shared" si="6"/>
        <v>30958</v>
      </c>
      <c r="K44" s="13">
        <f>D44/'[1]Summary - Rev Recoup @ 4.1%'!$B$50</f>
        <v>2.9936263067633799E-4</v>
      </c>
      <c r="L44" s="9">
        <v>8</v>
      </c>
    </row>
    <row r="45" spans="1:12" outlineLevel="2" x14ac:dyDescent="0.3">
      <c r="A45" s="10" t="s">
        <v>35</v>
      </c>
      <c r="B45" s="10" t="s">
        <v>35</v>
      </c>
      <c r="C45" s="10" t="s">
        <v>67</v>
      </c>
      <c r="D45" s="11">
        <v>108781</v>
      </c>
      <c r="E45" s="4" t="s">
        <v>37</v>
      </c>
      <c r="F45" s="11">
        <v>108781</v>
      </c>
      <c r="G45" s="11">
        <f t="shared" si="4"/>
        <v>0</v>
      </c>
      <c r="H45" s="12">
        <v>12560.46</v>
      </c>
      <c r="I45" s="11">
        <f t="shared" si="5"/>
        <v>96220.540000000008</v>
      </c>
      <c r="J45" s="11">
        <f t="shared" si="6"/>
        <v>96220.540000000008</v>
      </c>
      <c r="K45" s="13">
        <f>D45/'[1]Summary - Rev Recoup @ 4.1%'!$B$50</f>
        <v>1.0519079503715589E-3</v>
      </c>
      <c r="L45" s="9">
        <v>8</v>
      </c>
    </row>
    <row r="46" spans="1:12" outlineLevel="2" x14ac:dyDescent="0.3">
      <c r="A46" s="10" t="s">
        <v>35</v>
      </c>
      <c r="B46" s="10" t="s">
        <v>35</v>
      </c>
      <c r="C46" s="10" t="s">
        <v>68</v>
      </c>
      <c r="D46" s="11">
        <v>188326</v>
      </c>
      <c r="E46" s="4" t="s">
        <v>37</v>
      </c>
      <c r="F46" s="11">
        <v>188326</v>
      </c>
      <c r="G46" s="11">
        <f t="shared" si="4"/>
        <v>0</v>
      </c>
      <c r="H46" s="12">
        <v>88326</v>
      </c>
      <c r="I46" s="11">
        <f t="shared" si="5"/>
        <v>100000</v>
      </c>
      <c r="J46" s="11">
        <f t="shared" si="6"/>
        <v>100000</v>
      </c>
      <c r="K46" s="13">
        <f>D46/'[1]Summary - Rev Recoup @ 4.1%'!$B$50</f>
        <v>1.8211049416871901E-3</v>
      </c>
      <c r="L46" s="9">
        <v>8</v>
      </c>
    </row>
    <row r="47" spans="1:12" outlineLevel="2" x14ac:dyDescent="0.3">
      <c r="A47" s="10" t="s">
        <v>35</v>
      </c>
      <c r="B47" s="10" t="s">
        <v>35</v>
      </c>
      <c r="C47" s="10" t="s">
        <v>69</v>
      </c>
      <c r="D47" s="11">
        <v>190971</v>
      </c>
      <c r="E47" s="4" t="s">
        <v>37</v>
      </c>
      <c r="F47" s="11">
        <v>190971</v>
      </c>
      <c r="G47" s="11">
        <f t="shared" si="4"/>
        <v>0</v>
      </c>
      <c r="H47" s="12">
        <v>57000</v>
      </c>
      <c r="I47" s="11">
        <f t="shared" si="5"/>
        <v>133971</v>
      </c>
      <c r="J47" s="11">
        <f t="shared" si="6"/>
        <v>133971</v>
      </c>
      <c r="K47" s="13">
        <f>D47/'[1]Summary - Rev Recoup @ 4.1%'!$B$50</f>
        <v>1.8466819866558223E-3</v>
      </c>
      <c r="L47" s="9">
        <v>8</v>
      </c>
    </row>
    <row r="48" spans="1:12" outlineLevel="2" x14ac:dyDescent="0.3">
      <c r="A48" s="10" t="s">
        <v>35</v>
      </c>
      <c r="B48" s="10" t="s">
        <v>35</v>
      </c>
      <c r="C48" s="10" t="s">
        <v>70</v>
      </c>
      <c r="D48" s="11">
        <v>261921</v>
      </c>
      <c r="E48" s="4" t="s">
        <v>37</v>
      </c>
      <c r="F48" s="11">
        <v>261921</v>
      </c>
      <c r="G48" s="11">
        <f t="shared" si="4"/>
        <v>0</v>
      </c>
      <c r="H48" s="12">
        <v>0</v>
      </c>
      <c r="I48" s="11">
        <f t="shared" si="5"/>
        <v>261921</v>
      </c>
      <c r="J48" s="11">
        <f t="shared" si="6"/>
        <v>261921</v>
      </c>
      <c r="K48" s="13">
        <f>D48/'[1]Summary - Rev Recoup @ 4.1%'!$B$50</f>
        <v>2.532765669273762E-3</v>
      </c>
      <c r="L48" s="9">
        <v>8</v>
      </c>
    </row>
    <row r="49" spans="1:12" outlineLevel="2" x14ac:dyDescent="0.3">
      <c r="A49" s="10" t="s">
        <v>35</v>
      </c>
      <c r="B49" s="10" t="s">
        <v>35</v>
      </c>
      <c r="C49" s="10" t="s">
        <v>71</v>
      </c>
      <c r="D49" s="11">
        <v>31446</v>
      </c>
      <c r="E49" s="4" t="s">
        <v>37</v>
      </c>
      <c r="F49" s="11">
        <v>31446</v>
      </c>
      <c r="G49" s="11">
        <f t="shared" si="4"/>
        <v>0</v>
      </c>
      <c r="H49" s="12">
        <v>31446</v>
      </c>
      <c r="I49" s="11">
        <f t="shared" si="5"/>
        <v>0</v>
      </c>
      <c r="J49" s="11">
        <f t="shared" si="6"/>
        <v>0</v>
      </c>
      <c r="K49" s="13">
        <f>D49/'[1]Summary - Rev Recoup @ 4.1%'!$B$50</f>
        <v>3.0408157129814989E-4</v>
      </c>
      <c r="L49" s="9">
        <v>8</v>
      </c>
    </row>
    <row r="50" spans="1:12" outlineLevel="2" x14ac:dyDescent="0.3">
      <c r="A50" s="10" t="s">
        <v>35</v>
      </c>
      <c r="B50" s="10" t="s">
        <v>35</v>
      </c>
      <c r="C50" s="10" t="s">
        <v>72</v>
      </c>
      <c r="D50" s="11">
        <v>8438</v>
      </c>
      <c r="E50" s="4" t="s">
        <v>37</v>
      </c>
      <c r="F50" s="11">
        <v>8438</v>
      </c>
      <c r="G50" s="11">
        <f t="shared" si="4"/>
        <v>0</v>
      </c>
      <c r="H50" s="12">
        <v>8438</v>
      </c>
      <c r="I50" s="11">
        <f t="shared" si="5"/>
        <v>0</v>
      </c>
      <c r="J50" s="11">
        <f t="shared" si="6"/>
        <v>0</v>
      </c>
      <c r="K50" s="13">
        <f>D50/'[1]Summary - Rev Recoup @ 4.1%'!$B$50</f>
        <v>8.1595124932067316E-5</v>
      </c>
      <c r="L50" s="9">
        <v>8</v>
      </c>
    </row>
    <row r="51" spans="1:12" outlineLevel="2" x14ac:dyDescent="0.3">
      <c r="A51" s="10" t="s">
        <v>35</v>
      </c>
      <c r="B51" s="10" t="s">
        <v>35</v>
      </c>
      <c r="C51" s="10" t="s">
        <v>73</v>
      </c>
      <c r="D51" s="11">
        <v>8479</v>
      </c>
      <c r="E51" s="4" t="s">
        <v>37</v>
      </c>
      <c r="F51" s="11">
        <v>8479</v>
      </c>
      <c r="G51" s="11">
        <f t="shared" si="4"/>
        <v>0</v>
      </c>
      <c r="H51" s="12">
        <v>0</v>
      </c>
      <c r="I51" s="11">
        <f t="shared" si="5"/>
        <v>8479</v>
      </c>
      <c r="J51" s="11">
        <f t="shared" si="6"/>
        <v>8479</v>
      </c>
      <c r="K51" s="13">
        <f>D51/'[1]Summary - Rev Recoup @ 4.1%'!$B$50</f>
        <v>8.1991593303981839E-5</v>
      </c>
      <c r="L51" s="9">
        <v>8</v>
      </c>
    </row>
    <row r="52" spans="1:12" outlineLevel="2" x14ac:dyDescent="0.3">
      <c r="A52" s="10" t="s">
        <v>35</v>
      </c>
      <c r="B52" s="10" t="s">
        <v>35</v>
      </c>
      <c r="C52" s="10" t="s">
        <v>74</v>
      </c>
      <c r="D52" s="11">
        <v>16488</v>
      </c>
      <c r="E52" s="4" t="s">
        <v>37</v>
      </c>
      <c r="F52" s="11">
        <v>16488</v>
      </c>
      <c r="G52" s="11">
        <f t="shared" si="4"/>
        <v>0</v>
      </c>
      <c r="H52" s="12">
        <v>0</v>
      </c>
      <c r="I52" s="11">
        <f t="shared" si="5"/>
        <v>16488</v>
      </c>
      <c r="J52" s="11">
        <f t="shared" si="6"/>
        <v>16488</v>
      </c>
      <c r="K52" s="13">
        <f>D52/'[1]Summary - Rev Recoup @ 4.1%'!$B$50</f>
        <v>1.5943830527138255E-4</v>
      </c>
      <c r="L52" s="9">
        <v>8</v>
      </c>
    </row>
    <row r="53" spans="1:12" outlineLevel="2" x14ac:dyDescent="0.3">
      <c r="A53" s="10" t="s">
        <v>35</v>
      </c>
      <c r="B53" s="10" t="s">
        <v>35</v>
      </c>
      <c r="C53" s="10" t="s">
        <v>75</v>
      </c>
      <c r="D53" s="11">
        <v>12132</v>
      </c>
      <c r="E53" s="4" t="s">
        <v>37</v>
      </c>
      <c r="F53" s="11">
        <v>12132</v>
      </c>
      <c r="G53" s="11">
        <f t="shared" si="4"/>
        <v>0</v>
      </c>
      <c r="H53" s="12">
        <v>12120.63</v>
      </c>
      <c r="I53" s="11">
        <f t="shared" si="5"/>
        <v>11.3700000000008</v>
      </c>
      <c r="J53" s="11">
        <f t="shared" si="6"/>
        <v>11.3700000000008</v>
      </c>
      <c r="K53" s="13">
        <f>D53/'[1]Summary - Rev Recoup @ 4.1%'!$B$50</f>
        <v>1.1731595824553694E-4</v>
      </c>
      <c r="L53" s="9">
        <v>8</v>
      </c>
    </row>
    <row r="54" spans="1:12" outlineLevel="2" x14ac:dyDescent="0.3">
      <c r="A54" s="10" t="s">
        <v>35</v>
      </c>
      <c r="B54" s="10" t="s">
        <v>35</v>
      </c>
      <c r="C54" s="10" t="s">
        <v>76</v>
      </c>
      <c r="D54" s="11">
        <v>17273</v>
      </c>
      <c r="E54" s="4" t="s">
        <v>37</v>
      </c>
      <c r="F54" s="11">
        <v>17273</v>
      </c>
      <c r="G54" s="11">
        <f t="shared" si="4"/>
        <v>0</v>
      </c>
      <c r="H54" s="12">
        <v>14783.64</v>
      </c>
      <c r="I54" s="11">
        <f t="shared" si="5"/>
        <v>2489.3600000000006</v>
      </c>
      <c r="J54" s="11">
        <f t="shared" si="6"/>
        <v>2489.3600000000006</v>
      </c>
      <c r="K54" s="13">
        <f>D54/'[1]Summary - Rev Recoup @ 4.1%'!$B$50</f>
        <v>1.670292240995021E-4</v>
      </c>
      <c r="L54" s="9">
        <v>8</v>
      </c>
    </row>
    <row r="55" spans="1:12" outlineLevel="2" x14ac:dyDescent="0.3">
      <c r="A55" s="10" t="s">
        <v>35</v>
      </c>
      <c r="B55" s="10" t="s">
        <v>35</v>
      </c>
      <c r="C55" s="10" t="s">
        <v>77</v>
      </c>
      <c r="D55" s="11">
        <v>40455</v>
      </c>
      <c r="E55" s="4" t="s">
        <v>37</v>
      </c>
      <c r="F55" s="11">
        <v>40455</v>
      </c>
      <c r="G55" s="11">
        <f t="shared" si="4"/>
        <v>0</v>
      </c>
      <c r="H55" s="12">
        <v>40455</v>
      </c>
      <c r="I55" s="11">
        <f t="shared" si="5"/>
        <v>0</v>
      </c>
      <c r="J55" s="11">
        <f t="shared" si="6"/>
        <v>0</v>
      </c>
      <c r="K55" s="13">
        <f>D55/'[1]Summary - Rev Recoup @ 4.1%'!$B$50</f>
        <v>3.9119824355614876E-4</v>
      </c>
      <c r="L55" s="9">
        <v>8</v>
      </c>
    </row>
    <row r="56" spans="1:12" outlineLevel="2" x14ac:dyDescent="0.3">
      <c r="A56" s="10" t="s">
        <v>35</v>
      </c>
      <c r="B56" s="10" t="s">
        <v>35</v>
      </c>
      <c r="C56" s="10" t="s">
        <v>78</v>
      </c>
      <c r="D56" s="11">
        <v>12281</v>
      </c>
      <c r="E56" s="4" t="s">
        <v>37</v>
      </c>
      <c r="F56" s="11">
        <v>12281</v>
      </c>
      <c r="G56" s="11">
        <f t="shared" si="4"/>
        <v>0</v>
      </c>
      <c r="H56" s="12">
        <v>12281</v>
      </c>
      <c r="I56" s="11">
        <f t="shared" si="5"/>
        <v>0</v>
      </c>
      <c r="J56" s="11">
        <f t="shared" si="6"/>
        <v>0</v>
      </c>
      <c r="K56" s="13">
        <f>D56/'[1]Summary - Rev Recoup @ 4.1%'!$B$50</f>
        <v>1.1875678232883607E-4</v>
      </c>
      <c r="L56" s="9">
        <v>8</v>
      </c>
    </row>
    <row r="57" spans="1:12" outlineLevel="2" x14ac:dyDescent="0.3">
      <c r="A57" s="10" t="s">
        <v>35</v>
      </c>
      <c r="B57" s="10" t="s">
        <v>35</v>
      </c>
      <c r="C57" s="10" t="s">
        <v>79</v>
      </c>
      <c r="D57" s="11">
        <v>17562</v>
      </c>
      <c r="E57" s="4" t="s">
        <v>37</v>
      </c>
      <c r="F57" s="11">
        <v>17562</v>
      </c>
      <c r="G57" s="11">
        <f t="shared" si="4"/>
        <v>0</v>
      </c>
      <c r="H57" s="12">
        <v>17562</v>
      </c>
      <c r="I57" s="11">
        <f t="shared" si="5"/>
        <v>0</v>
      </c>
      <c r="J57" s="11">
        <f t="shared" si="6"/>
        <v>0</v>
      </c>
      <c r="K57" s="13">
        <f>D57/'[1]Summary - Rev Recoup @ 4.1%'!$B$50</f>
        <v>1.6982384262348497E-4</v>
      </c>
      <c r="L57" s="9">
        <v>8</v>
      </c>
    </row>
    <row r="58" spans="1:12" outlineLevel="2" x14ac:dyDescent="0.3">
      <c r="A58" s="10" t="s">
        <v>35</v>
      </c>
      <c r="B58" s="10" t="s">
        <v>35</v>
      </c>
      <c r="C58" s="10" t="s">
        <v>80</v>
      </c>
      <c r="D58" s="11">
        <v>68430</v>
      </c>
      <c r="E58" s="4" t="s">
        <v>37</v>
      </c>
      <c r="F58" s="11">
        <v>68430</v>
      </c>
      <c r="G58" s="11">
        <f t="shared" si="4"/>
        <v>0</v>
      </c>
      <c r="H58" s="12">
        <v>0</v>
      </c>
      <c r="I58" s="11">
        <f t="shared" si="5"/>
        <v>68430</v>
      </c>
      <c r="J58" s="11">
        <f t="shared" si="6"/>
        <v>68430</v>
      </c>
      <c r="K58" s="13">
        <f>D58/'[1]Summary - Rev Recoup @ 4.1%'!$B$50</f>
        <v>6.6171538268563243E-4</v>
      </c>
      <c r="L58" s="9">
        <v>8</v>
      </c>
    </row>
    <row r="59" spans="1:12" outlineLevel="2" x14ac:dyDescent="0.3">
      <c r="A59" s="10" t="s">
        <v>35</v>
      </c>
      <c r="B59" s="10" t="s">
        <v>35</v>
      </c>
      <c r="C59" s="10" t="s">
        <v>81</v>
      </c>
      <c r="D59" s="11">
        <v>4702</v>
      </c>
      <c r="E59" s="4" t="s">
        <v>37</v>
      </c>
      <c r="F59" s="11">
        <v>4702</v>
      </c>
      <c r="G59" s="11">
        <f t="shared" si="4"/>
        <v>0</v>
      </c>
      <c r="H59" s="12">
        <v>0</v>
      </c>
      <c r="I59" s="11">
        <f t="shared" si="5"/>
        <v>4702</v>
      </c>
      <c r="J59" s="11">
        <f t="shared" si="6"/>
        <v>4702</v>
      </c>
      <c r="K59" s="13">
        <f>D59/'[1]Summary - Rev Recoup @ 4.1%'!$B$50</f>
        <v>4.5468153286392577E-5</v>
      </c>
      <c r="L59" s="9">
        <v>8</v>
      </c>
    </row>
    <row r="60" spans="1:12" outlineLevel="2" x14ac:dyDescent="0.3">
      <c r="A60" s="10" t="s">
        <v>35</v>
      </c>
      <c r="B60" s="10" t="s">
        <v>35</v>
      </c>
      <c r="C60" s="10" t="s">
        <v>82</v>
      </c>
      <c r="D60" s="11">
        <v>12314</v>
      </c>
      <c r="E60" s="4" t="s">
        <v>37</v>
      </c>
      <c r="F60" s="11">
        <v>12314</v>
      </c>
      <c r="G60" s="11">
        <f t="shared" si="4"/>
        <v>0</v>
      </c>
      <c r="H60" s="12">
        <v>12314</v>
      </c>
      <c r="I60" s="11">
        <f t="shared" si="5"/>
        <v>0</v>
      </c>
      <c r="J60" s="11">
        <f t="shared" si="6"/>
        <v>0</v>
      </c>
      <c r="K60" s="13">
        <f>D60/'[1]Summary - Rev Recoup @ 4.1%'!$B$50</f>
        <v>1.1907589101842581E-4</v>
      </c>
      <c r="L60" s="9">
        <v>8</v>
      </c>
    </row>
    <row r="61" spans="1:12" outlineLevel="2" x14ac:dyDescent="0.3">
      <c r="A61" s="10" t="s">
        <v>35</v>
      </c>
      <c r="B61" s="10" t="s">
        <v>35</v>
      </c>
      <c r="C61" s="10" t="s">
        <v>83</v>
      </c>
      <c r="D61" s="11">
        <v>3</v>
      </c>
      <c r="E61" s="4" t="s">
        <v>37</v>
      </c>
      <c r="F61" s="11">
        <v>3</v>
      </c>
      <c r="G61" s="11">
        <f t="shared" si="4"/>
        <v>0</v>
      </c>
      <c r="H61" s="12">
        <v>0</v>
      </c>
      <c r="I61" s="11">
        <f t="shared" si="5"/>
        <v>3</v>
      </c>
      <c r="J61" s="11">
        <f t="shared" si="6"/>
        <v>3</v>
      </c>
      <c r="K61" s="13"/>
      <c r="L61" s="9">
        <v>8</v>
      </c>
    </row>
    <row r="62" spans="1:12" outlineLevel="1" x14ac:dyDescent="0.3">
      <c r="A62" s="14" t="s">
        <v>84</v>
      </c>
      <c r="B62" s="10"/>
      <c r="C62" s="10"/>
      <c r="D62" s="15">
        <f>SUBTOTAL(9,D15:D61)</f>
        <v>4000000</v>
      </c>
      <c r="E62" s="16"/>
      <c r="F62" s="15">
        <f t="shared" ref="F62:K62" si="7">SUBTOTAL(9,F15:F61)</f>
        <v>4000000</v>
      </c>
      <c r="G62" s="15">
        <f t="shared" si="7"/>
        <v>0</v>
      </c>
      <c r="H62" s="17">
        <f t="shared" si="7"/>
        <v>1140339.7199999997</v>
      </c>
      <c r="I62" s="15">
        <f t="shared" si="7"/>
        <v>2859660.28</v>
      </c>
      <c r="J62" s="15">
        <f t="shared" si="7"/>
        <v>2859660.28</v>
      </c>
      <c r="K62" s="18">
        <f t="shared" si="7"/>
        <v>3.8679812152511803E-2</v>
      </c>
      <c r="L62" s="9"/>
    </row>
    <row r="63" spans="1:12" outlineLevel="2" x14ac:dyDescent="0.3">
      <c r="A63" s="10" t="s">
        <v>85</v>
      </c>
      <c r="B63" s="10" t="s">
        <v>86</v>
      </c>
      <c r="C63" s="10" t="s">
        <v>87</v>
      </c>
      <c r="D63" s="11">
        <v>50000</v>
      </c>
      <c r="F63" s="11">
        <v>0</v>
      </c>
      <c r="G63" s="11">
        <f t="shared" ref="G63:G114" si="8">D63-F63</f>
        <v>50000</v>
      </c>
      <c r="H63" s="11">
        <v>0</v>
      </c>
      <c r="I63" s="11">
        <f t="shared" ref="I63:I114" si="9">D63-H63</f>
        <v>50000</v>
      </c>
      <c r="J63" s="11">
        <f t="shared" ref="J63:J114" si="10">F63-H63</f>
        <v>0</v>
      </c>
      <c r="K63" s="13">
        <f>D63/'[1]Summary - Rev Recoup @ 4.1%'!$B$50</f>
        <v>4.8349801452990827E-4</v>
      </c>
      <c r="L63" s="9">
        <v>9</v>
      </c>
    </row>
    <row r="64" spans="1:12" outlineLevel="2" x14ac:dyDescent="0.3">
      <c r="A64" s="10" t="s">
        <v>85</v>
      </c>
      <c r="B64" s="10" t="s">
        <v>86</v>
      </c>
      <c r="C64" s="10" t="s">
        <v>88</v>
      </c>
      <c r="D64" s="11">
        <v>30000</v>
      </c>
      <c r="F64" s="11">
        <v>0</v>
      </c>
      <c r="G64" s="11">
        <f t="shared" si="8"/>
        <v>30000</v>
      </c>
      <c r="H64" s="11">
        <v>0</v>
      </c>
      <c r="I64" s="11">
        <f t="shared" si="9"/>
        <v>30000</v>
      </c>
      <c r="J64" s="11">
        <f t="shared" si="10"/>
        <v>0</v>
      </c>
      <c r="K64" s="13">
        <f>D64/'[1]Summary - Rev Recoup @ 4.1%'!$B$50</f>
        <v>2.9009880871794496E-4</v>
      </c>
      <c r="L64" s="9">
        <v>9</v>
      </c>
    </row>
    <row r="65" spans="1:12" outlineLevel="2" x14ac:dyDescent="0.3">
      <c r="A65" s="10" t="s">
        <v>85</v>
      </c>
      <c r="B65" s="10" t="s">
        <v>86</v>
      </c>
      <c r="C65" s="10" t="s">
        <v>89</v>
      </c>
      <c r="D65" s="11">
        <v>100000</v>
      </c>
      <c r="F65" s="11">
        <v>0</v>
      </c>
      <c r="G65" s="11">
        <f t="shared" si="8"/>
        <v>100000</v>
      </c>
      <c r="H65" s="11">
        <v>0</v>
      </c>
      <c r="I65" s="11">
        <f t="shared" si="9"/>
        <v>100000</v>
      </c>
      <c r="J65" s="11">
        <f t="shared" si="10"/>
        <v>0</v>
      </c>
      <c r="K65" s="13">
        <f>D65/'[1]Summary - Rev Recoup @ 4.1%'!$B$50</f>
        <v>9.6699602905981653E-4</v>
      </c>
      <c r="L65" s="9">
        <v>9</v>
      </c>
    </row>
    <row r="66" spans="1:12" outlineLevel="2" x14ac:dyDescent="0.3">
      <c r="A66" s="10" t="s">
        <v>85</v>
      </c>
      <c r="B66" s="10" t="s">
        <v>86</v>
      </c>
      <c r="C66" s="10" t="s">
        <v>90</v>
      </c>
      <c r="D66" s="11">
        <v>10000</v>
      </c>
      <c r="F66" s="11">
        <v>0</v>
      </c>
      <c r="G66" s="11">
        <f t="shared" si="8"/>
        <v>10000</v>
      </c>
      <c r="H66" s="11">
        <v>0</v>
      </c>
      <c r="I66" s="11">
        <f t="shared" si="9"/>
        <v>10000</v>
      </c>
      <c r="J66" s="11">
        <f t="shared" si="10"/>
        <v>0</v>
      </c>
      <c r="K66" s="13">
        <f>D66/'[1]Summary - Rev Recoup @ 4.1%'!$B$50</f>
        <v>9.6699602905981653E-5</v>
      </c>
      <c r="L66" s="9">
        <v>9</v>
      </c>
    </row>
    <row r="67" spans="1:12" outlineLevel="2" x14ac:dyDescent="0.3">
      <c r="A67" s="10" t="s">
        <v>85</v>
      </c>
      <c r="B67" s="10" t="s">
        <v>86</v>
      </c>
      <c r="C67" s="10" t="s">
        <v>91</v>
      </c>
      <c r="D67" s="11">
        <v>250000</v>
      </c>
      <c r="F67" s="11">
        <v>0</v>
      </c>
      <c r="G67" s="11">
        <f t="shared" si="8"/>
        <v>250000</v>
      </c>
      <c r="H67" s="11">
        <v>0</v>
      </c>
      <c r="I67" s="11">
        <f t="shared" si="9"/>
        <v>250000</v>
      </c>
      <c r="J67" s="11">
        <f t="shared" si="10"/>
        <v>0</v>
      </c>
      <c r="K67" s="13">
        <f>D67/'[1]Summary - Rev Recoup @ 4.1%'!$B$50</f>
        <v>2.4174900726495413E-3</v>
      </c>
      <c r="L67" s="9">
        <v>9</v>
      </c>
    </row>
    <row r="68" spans="1:12" outlineLevel="2" x14ac:dyDescent="0.3">
      <c r="A68" s="10" t="s">
        <v>85</v>
      </c>
      <c r="B68" s="10" t="s">
        <v>92</v>
      </c>
      <c r="C68" s="10" t="s">
        <v>93</v>
      </c>
      <c r="D68" s="11">
        <v>700000</v>
      </c>
      <c r="F68" s="11">
        <v>0</v>
      </c>
      <c r="G68" s="11">
        <f t="shared" si="8"/>
        <v>700000</v>
      </c>
      <c r="H68" s="11">
        <v>0</v>
      </c>
      <c r="I68" s="11">
        <f t="shared" si="9"/>
        <v>700000</v>
      </c>
      <c r="J68" s="11">
        <f t="shared" si="10"/>
        <v>0</v>
      </c>
      <c r="K68" s="13">
        <f>D68/'[1]Summary - Rev Recoup @ 4.1%'!$B$50</f>
        <v>6.7689722034187157E-3</v>
      </c>
      <c r="L68" s="9">
        <v>9</v>
      </c>
    </row>
    <row r="69" spans="1:12" outlineLevel="2" x14ac:dyDescent="0.3">
      <c r="A69" s="10" t="s">
        <v>85</v>
      </c>
      <c r="B69" s="10" t="s">
        <v>94</v>
      </c>
      <c r="C69" s="10" t="s">
        <v>95</v>
      </c>
      <c r="D69" s="11">
        <v>500000</v>
      </c>
      <c r="F69" s="11">
        <v>0</v>
      </c>
      <c r="G69" s="11">
        <f t="shared" si="8"/>
        <v>500000</v>
      </c>
      <c r="H69" s="11">
        <v>0</v>
      </c>
      <c r="I69" s="11">
        <f t="shared" si="9"/>
        <v>500000</v>
      </c>
      <c r="J69" s="11">
        <f t="shared" si="10"/>
        <v>0</v>
      </c>
      <c r="K69" s="13">
        <f>D69/'[1]Summary - Rev Recoup @ 4.1%'!$B$50</f>
        <v>4.8349801452990827E-3</v>
      </c>
      <c r="L69" s="9">
        <v>9</v>
      </c>
    </row>
    <row r="70" spans="1:12" outlineLevel="2" x14ac:dyDescent="0.3">
      <c r="A70" s="10" t="s">
        <v>85</v>
      </c>
      <c r="B70" s="10" t="s">
        <v>96</v>
      </c>
      <c r="C70" s="10" t="s">
        <v>97</v>
      </c>
      <c r="D70" s="11">
        <v>1500000</v>
      </c>
      <c r="F70" s="11">
        <v>0</v>
      </c>
      <c r="G70" s="11">
        <f t="shared" si="8"/>
        <v>1500000</v>
      </c>
      <c r="H70" s="11">
        <v>0</v>
      </c>
      <c r="I70" s="11">
        <f t="shared" si="9"/>
        <v>1500000</v>
      </c>
      <c r="J70" s="11">
        <f t="shared" si="10"/>
        <v>0</v>
      </c>
      <c r="K70" s="13">
        <f>D70/'[1]Summary - Rev Recoup @ 4.1%'!$B$50</f>
        <v>1.4504940435897248E-2</v>
      </c>
      <c r="L70" s="9">
        <v>9</v>
      </c>
    </row>
    <row r="71" spans="1:12" outlineLevel="2" x14ac:dyDescent="0.3">
      <c r="A71" s="10" t="s">
        <v>85</v>
      </c>
      <c r="B71" s="10" t="s">
        <v>98</v>
      </c>
      <c r="C71" s="10" t="s">
        <v>99</v>
      </c>
      <c r="D71" s="11">
        <v>3000000</v>
      </c>
      <c r="F71" s="11">
        <v>0</v>
      </c>
      <c r="G71" s="11">
        <f t="shared" si="8"/>
        <v>3000000</v>
      </c>
      <c r="H71" s="11">
        <v>0</v>
      </c>
      <c r="I71" s="11">
        <f t="shared" si="9"/>
        <v>3000000</v>
      </c>
      <c r="J71" s="11">
        <f t="shared" si="10"/>
        <v>0</v>
      </c>
      <c r="K71" s="13">
        <f>D71/'[1]Summary - Rev Recoup @ 4.1%'!$B$50</f>
        <v>2.9009880871794496E-2</v>
      </c>
      <c r="L71" s="9">
        <v>9</v>
      </c>
    </row>
    <row r="72" spans="1:12" outlineLevel="2" x14ac:dyDescent="0.3">
      <c r="A72" s="10" t="s">
        <v>85</v>
      </c>
      <c r="B72" s="10" t="s">
        <v>98</v>
      </c>
      <c r="C72" s="10" t="s">
        <v>100</v>
      </c>
      <c r="D72" s="11">
        <v>500000</v>
      </c>
      <c r="F72" s="11">
        <v>0</v>
      </c>
      <c r="G72" s="11">
        <f t="shared" si="8"/>
        <v>500000</v>
      </c>
      <c r="H72" s="11">
        <v>0</v>
      </c>
      <c r="I72" s="11">
        <f t="shared" si="9"/>
        <v>500000</v>
      </c>
      <c r="J72" s="11">
        <f t="shared" si="10"/>
        <v>0</v>
      </c>
      <c r="K72" s="13">
        <f>D72/'[1]Summary - Rev Recoup @ 4.1%'!$B$50</f>
        <v>4.8349801452990827E-3</v>
      </c>
      <c r="L72" s="9">
        <v>9</v>
      </c>
    </row>
    <row r="73" spans="1:12" outlineLevel="2" x14ac:dyDescent="0.3">
      <c r="A73" s="10" t="s">
        <v>85</v>
      </c>
      <c r="B73" s="10" t="s">
        <v>98</v>
      </c>
      <c r="C73" s="10" t="s">
        <v>101</v>
      </c>
      <c r="D73" s="11">
        <v>100000</v>
      </c>
      <c r="F73" s="11">
        <v>0</v>
      </c>
      <c r="G73" s="11">
        <f t="shared" si="8"/>
        <v>100000</v>
      </c>
      <c r="H73" s="11">
        <v>0</v>
      </c>
      <c r="I73" s="11">
        <f t="shared" si="9"/>
        <v>100000</v>
      </c>
      <c r="J73" s="11">
        <f t="shared" si="10"/>
        <v>0</v>
      </c>
      <c r="K73" s="13">
        <f>D73/'[1]Summary - Rev Recoup @ 4.1%'!$B$50</f>
        <v>9.6699602905981653E-4</v>
      </c>
      <c r="L73" s="9">
        <v>9</v>
      </c>
    </row>
    <row r="74" spans="1:12" outlineLevel="2" x14ac:dyDescent="0.3">
      <c r="A74" s="10" t="s">
        <v>85</v>
      </c>
      <c r="B74" s="10" t="s">
        <v>102</v>
      </c>
      <c r="C74" s="10" t="s">
        <v>103</v>
      </c>
      <c r="D74" s="11">
        <v>140000</v>
      </c>
      <c r="F74" s="11">
        <v>0</v>
      </c>
      <c r="G74" s="11">
        <f t="shared" si="8"/>
        <v>140000</v>
      </c>
      <c r="H74" s="11">
        <v>0</v>
      </c>
      <c r="I74" s="11">
        <f t="shared" si="9"/>
        <v>140000</v>
      </c>
      <c r="J74" s="11">
        <f t="shared" si="10"/>
        <v>0</v>
      </c>
      <c r="K74" s="13">
        <f>D74/'[1]Summary - Rev Recoup @ 4.1%'!$B$50</f>
        <v>1.3537944406837431E-3</v>
      </c>
      <c r="L74" s="9">
        <v>9</v>
      </c>
    </row>
    <row r="75" spans="1:12" outlineLevel="2" x14ac:dyDescent="0.3">
      <c r="A75" s="10" t="s">
        <v>85</v>
      </c>
      <c r="B75" s="10" t="s">
        <v>102</v>
      </c>
      <c r="C75" s="10" t="s">
        <v>104</v>
      </c>
      <c r="D75" s="11">
        <v>1000000</v>
      </c>
      <c r="F75" s="11">
        <v>0</v>
      </c>
      <c r="G75" s="11">
        <f t="shared" si="8"/>
        <v>1000000</v>
      </c>
      <c r="H75" s="11">
        <v>0</v>
      </c>
      <c r="I75" s="11">
        <f t="shared" si="9"/>
        <v>1000000</v>
      </c>
      <c r="J75" s="11">
        <f t="shared" si="10"/>
        <v>0</v>
      </c>
      <c r="K75" s="13">
        <f>D75/'[1]Summary - Rev Recoup @ 4.1%'!$B$50</f>
        <v>9.6699602905981653E-3</v>
      </c>
      <c r="L75" s="9">
        <v>9</v>
      </c>
    </row>
    <row r="76" spans="1:12" outlineLevel="2" x14ac:dyDescent="0.3">
      <c r="A76" s="10" t="s">
        <v>85</v>
      </c>
      <c r="B76" s="10" t="s">
        <v>102</v>
      </c>
      <c r="C76" s="10" t="s">
        <v>105</v>
      </c>
      <c r="D76" s="11">
        <v>72000</v>
      </c>
      <c r="F76" s="11">
        <v>0</v>
      </c>
      <c r="G76" s="11">
        <f t="shared" si="8"/>
        <v>72000</v>
      </c>
      <c r="H76" s="11">
        <v>0</v>
      </c>
      <c r="I76" s="11">
        <f t="shared" si="9"/>
        <v>72000</v>
      </c>
      <c r="J76" s="11">
        <f t="shared" si="10"/>
        <v>0</v>
      </c>
      <c r="K76" s="13">
        <f>D76/'[1]Summary - Rev Recoup @ 4.1%'!$B$50</f>
        <v>6.9623714092306786E-4</v>
      </c>
      <c r="L76" s="9">
        <v>9</v>
      </c>
    </row>
    <row r="77" spans="1:12" outlineLevel="2" x14ac:dyDescent="0.3">
      <c r="A77" s="10" t="s">
        <v>85</v>
      </c>
      <c r="B77" s="10" t="s">
        <v>102</v>
      </c>
      <c r="C77" s="10" t="s">
        <v>106</v>
      </c>
      <c r="D77" s="11">
        <v>1260000</v>
      </c>
      <c r="F77" s="11">
        <v>0</v>
      </c>
      <c r="G77" s="11">
        <f t="shared" si="8"/>
        <v>1260000</v>
      </c>
      <c r="H77" s="11">
        <v>0</v>
      </c>
      <c r="I77" s="11">
        <f t="shared" si="9"/>
        <v>1260000</v>
      </c>
      <c r="J77" s="11">
        <f t="shared" si="10"/>
        <v>0</v>
      </c>
      <c r="K77" s="13">
        <f>D77/'[1]Summary - Rev Recoup @ 4.1%'!$B$50</f>
        <v>1.2184149966153688E-2</v>
      </c>
      <c r="L77" s="9">
        <v>9</v>
      </c>
    </row>
    <row r="78" spans="1:12" outlineLevel="2" x14ac:dyDescent="0.3">
      <c r="A78" s="10" t="s">
        <v>85</v>
      </c>
      <c r="B78" s="10" t="s">
        <v>102</v>
      </c>
      <c r="C78" s="10" t="s">
        <v>107</v>
      </c>
      <c r="D78" s="11">
        <v>200000</v>
      </c>
      <c r="F78" s="11">
        <v>0</v>
      </c>
      <c r="G78" s="11">
        <f t="shared" si="8"/>
        <v>200000</v>
      </c>
      <c r="H78" s="11">
        <v>0</v>
      </c>
      <c r="I78" s="11">
        <f t="shared" si="9"/>
        <v>200000</v>
      </c>
      <c r="J78" s="11">
        <f t="shared" si="10"/>
        <v>0</v>
      </c>
      <c r="K78" s="13">
        <f>D78/'[1]Summary - Rev Recoup @ 4.1%'!$B$50</f>
        <v>1.9339920581196331E-3</v>
      </c>
      <c r="L78" s="9">
        <v>9</v>
      </c>
    </row>
    <row r="79" spans="1:12" outlineLevel="2" x14ac:dyDescent="0.3">
      <c r="A79" s="10" t="s">
        <v>85</v>
      </c>
      <c r="B79" s="10" t="s">
        <v>102</v>
      </c>
      <c r="C79" s="10" t="s">
        <v>108</v>
      </c>
      <c r="D79" s="11">
        <v>337891</v>
      </c>
      <c r="F79" s="11">
        <v>0</v>
      </c>
      <c r="G79" s="11">
        <f t="shared" si="8"/>
        <v>337891</v>
      </c>
      <c r="H79" s="11">
        <v>0</v>
      </c>
      <c r="I79" s="11">
        <f t="shared" si="9"/>
        <v>337891</v>
      </c>
      <c r="J79" s="11">
        <f t="shared" si="10"/>
        <v>0</v>
      </c>
      <c r="K79" s="13">
        <f>D79/'[1]Summary - Rev Recoup @ 4.1%'!$B$50</f>
        <v>3.2673925525505045E-3</v>
      </c>
      <c r="L79" s="9">
        <v>9</v>
      </c>
    </row>
    <row r="80" spans="1:12" outlineLevel="2" x14ac:dyDescent="0.3">
      <c r="A80" s="10" t="s">
        <v>85</v>
      </c>
      <c r="B80" s="10" t="s">
        <v>109</v>
      </c>
      <c r="C80" s="10" t="s">
        <v>110</v>
      </c>
      <c r="D80" s="11">
        <v>63000</v>
      </c>
      <c r="F80" s="11">
        <v>0</v>
      </c>
      <c r="G80" s="11">
        <f t="shared" si="8"/>
        <v>63000</v>
      </c>
      <c r="H80" s="11">
        <v>0</v>
      </c>
      <c r="I80" s="11">
        <f t="shared" si="9"/>
        <v>63000</v>
      </c>
      <c r="J80" s="11">
        <f t="shared" si="10"/>
        <v>0</v>
      </c>
      <c r="K80" s="13">
        <f>D80/'[1]Summary - Rev Recoup @ 4.1%'!$B$50</f>
        <v>6.0920749830768446E-4</v>
      </c>
      <c r="L80" s="9">
        <v>9</v>
      </c>
    </row>
    <row r="81" spans="1:12" outlineLevel="2" x14ac:dyDescent="0.3">
      <c r="A81" s="10" t="s">
        <v>85</v>
      </c>
      <c r="B81" s="10" t="s">
        <v>109</v>
      </c>
      <c r="C81" s="10" t="s">
        <v>111</v>
      </c>
      <c r="D81" s="11">
        <v>6110</v>
      </c>
      <c r="F81" s="11">
        <v>0</v>
      </c>
      <c r="G81" s="11">
        <f t="shared" si="8"/>
        <v>6110</v>
      </c>
      <c r="H81" s="11">
        <v>0</v>
      </c>
      <c r="I81" s="11">
        <f t="shared" si="9"/>
        <v>6110</v>
      </c>
      <c r="J81" s="11">
        <f t="shared" si="10"/>
        <v>0</v>
      </c>
      <c r="K81" s="13">
        <f>D81/'[1]Summary - Rev Recoup @ 4.1%'!$B$50</f>
        <v>5.9083457375554792E-5</v>
      </c>
      <c r="L81" s="9">
        <v>9</v>
      </c>
    </row>
    <row r="82" spans="1:12" outlineLevel="2" x14ac:dyDescent="0.3">
      <c r="A82" s="10" t="s">
        <v>85</v>
      </c>
      <c r="B82" s="10" t="s">
        <v>112</v>
      </c>
      <c r="C82" s="10" t="s">
        <v>113</v>
      </c>
      <c r="D82" s="11">
        <v>12000</v>
      </c>
      <c r="F82" s="11">
        <v>0</v>
      </c>
      <c r="G82" s="11">
        <f t="shared" si="8"/>
        <v>12000</v>
      </c>
      <c r="H82" s="11">
        <v>0</v>
      </c>
      <c r="I82" s="11">
        <f t="shared" si="9"/>
        <v>12000</v>
      </c>
      <c r="J82" s="11">
        <f t="shared" si="10"/>
        <v>0</v>
      </c>
      <c r="K82" s="13">
        <f>D82/'[1]Summary - Rev Recoup @ 4.1%'!$B$50</f>
        <v>1.1603952348717798E-4</v>
      </c>
      <c r="L82" s="9">
        <v>9</v>
      </c>
    </row>
    <row r="83" spans="1:12" outlineLevel="2" x14ac:dyDescent="0.3">
      <c r="A83" s="10" t="s">
        <v>85</v>
      </c>
      <c r="B83" s="10" t="s">
        <v>92</v>
      </c>
      <c r="C83" s="10" t="s">
        <v>114</v>
      </c>
      <c r="D83" s="11">
        <v>121622</v>
      </c>
      <c r="F83" s="11">
        <v>0</v>
      </c>
      <c r="G83" s="11">
        <f t="shared" si="8"/>
        <v>121622</v>
      </c>
      <c r="H83" s="11">
        <v>0</v>
      </c>
      <c r="I83" s="11">
        <f t="shared" si="9"/>
        <v>121622</v>
      </c>
      <c r="J83" s="11">
        <f t="shared" si="10"/>
        <v>0</v>
      </c>
      <c r="K83" s="13">
        <f>D83/'[1]Summary - Rev Recoup @ 4.1%'!$B$50</f>
        <v>1.17607991046313E-3</v>
      </c>
      <c r="L83" s="9">
        <v>9</v>
      </c>
    </row>
    <row r="84" spans="1:12" outlineLevel="2" x14ac:dyDescent="0.3">
      <c r="A84" s="10" t="s">
        <v>85</v>
      </c>
      <c r="B84" s="10" t="s">
        <v>92</v>
      </c>
      <c r="C84" s="10" t="s">
        <v>115</v>
      </c>
      <c r="D84" s="11">
        <v>7000000</v>
      </c>
      <c r="F84" s="11">
        <v>0</v>
      </c>
      <c r="G84" s="11">
        <f t="shared" si="8"/>
        <v>7000000</v>
      </c>
      <c r="H84" s="11">
        <v>0</v>
      </c>
      <c r="I84" s="11">
        <f t="shared" si="9"/>
        <v>7000000</v>
      </c>
      <c r="J84" s="11">
        <f t="shared" si="10"/>
        <v>0</v>
      </c>
      <c r="K84" s="13">
        <f>D84/'[1]Summary - Rev Recoup @ 4.1%'!$B$50</f>
        <v>6.7689722034187161E-2</v>
      </c>
      <c r="L84" s="9">
        <v>9</v>
      </c>
    </row>
    <row r="85" spans="1:12" outlineLevel="2" x14ac:dyDescent="0.3">
      <c r="A85" s="10" t="s">
        <v>85</v>
      </c>
      <c r="B85" s="10" t="s">
        <v>116</v>
      </c>
      <c r="C85" s="10" t="s">
        <v>117</v>
      </c>
      <c r="D85" s="11">
        <v>600000</v>
      </c>
      <c r="F85" s="11">
        <v>0</v>
      </c>
      <c r="G85" s="11">
        <f t="shared" si="8"/>
        <v>600000</v>
      </c>
      <c r="H85" s="11">
        <v>0</v>
      </c>
      <c r="I85" s="11">
        <f t="shared" si="9"/>
        <v>600000</v>
      </c>
      <c r="J85" s="11">
        <f t="shared" si="10"/>
        <v>0</v>
      </c>
      <c r="K85" s="13">
        <f>D85/'[1]Summary - Rev Recoup @ 4.1%'!$B$50</f>
        <v>5.8019761743588992E-3</v>
      </c>
      <c r="L85" s="9">
        <v>9</v>
      </c>
    </row>
    <row r="86" spans="1:12" outlineLevel="2" x14ac:dyDescent="0.3">
      <c r="A86" s="10" t="s">
        <v>85</v>
      </c>
      <c r="B86" s="10" t="s">
        <v>116</v>
      </c>
      <c r="C86" s="10" t="s">
        <v>118</v>
      </c>
      <c r="D86" s="11">
        <v>221081</v>
      </c>
      <c r="F86" s="11">
        <v>0</v>
      </c>
      <c r="G86" s="11">
        <f t="shared" si="8"/>
        <v>221081</v>
      </c>
      <c r="H86" s="11">
        <v>0</v>
      </c>
      <c r="I86" s="11">
        <f t="shared" si="9"/>
        <v>221081</v>
      </c>
      <c r="J86" s="11">
        <f t="shared" si="10"/>
        <v>0</v>
      </c>
      <c r="K86" s="13">
        <f>D86/'[1]Summary - Rev Recoup @ 4.1%'!$B$50</f>
        <v>2.1378444910057329E-3</v>
      </c>
      <c r="L86" s="9">
        <v>9</v>
      </c>
    </row>
    <row r="87" spans="1:12" outlineLevel="2" x14ac:dyDescent="0.3">
      <c r="A87" s="10" t="s">
        <v>85</v>
      </c>
      <c r="B87" s="10" t="s">
        <v>116</v>
      </c>
      <c r="C87" s="10" t="s">
        <v>119</v>
      </c>
      <c r="D87" s="11">
        <v>442163</v>
      </c>
      <c r="F87" s="11">
        <v>0</v>
      </c>
      <c r="G87" s="11">
        <f t="shared" si="8"/>
        <v>442163</v>
      </c>
      <c r="H87" s="11">
        <v>0</v>
      </c>
      <c r="I87" s="11">
        <f t="shared" si="9"/>
        <v>442163</v>
      </c>
      <c r="J87" s="11">
        <f t="shared" si="10"/>
        <v>0</v>
      </c>
      <c r="K87" s="13">
        <f>D87/'[1]Summary - Rev Recoup @ 4.1%'!$B$50</f>
        <v>4.2756986519717566E-3</v>
      </c>
      <c r="L87" s="9">
        <v>9</v>
      </c>
    </row>
    <row r="88" spans="1:12" outlineLevel="2" x14ac:dyDescent="0.3">
      <c r="A88" s="10" t="s">
        <v>85</v>
      </c>
      <c r="B88" s="10" t="s">
        <v>116</v>
      </c>
      <c r="C88" s="10" t="s">
        <v>120</v>
      </c>
      <c r="D88" s="11">
        <v>14639</v>
      </c>
      <c r="F88" s="11">
        <v>0</v>
      </c>
      <c r="G88" s="11">
        <f t="shared" si="8"/>
        <v>14639</v>
      </c>
      <c r="H88" s="11">
        <v>0</v>
      </c>
      <c r="I88" s="11">
        <f t="shared" si="9"/>
        <v>14639</v>
      </c>
      <c r="J88" s="11">
        <f t="shared" si="10"/>
        <v>0</v>
      </c>
      <c r="K88" s="13">
        <f>D88/'[1]Summary - Rev Recoup @ 4.1%'!$B$50</f>
        <v>1.4155854869406654E-4</v>
      </c>
      <c r="L88" s="9">
        <v>9</v>
      </c>
    </row>
    <row r="89" spans="1:12" outlineLevel="2" x14ac:dyDescent="0.3">
      <c r="A89" s="10" t="s">
        <v>85</v>
      </c>
      <c r="B89" s="10" t="s">
        <v>86</v>
      </c>
      <c r="C89" s="10" t="s">
        <v>121</v>
      </c>
      <c r="D89" s="11">
        <v>450000</v>
      </c>
      <c r="F89" s="11">
        <v>0</v>
      </c>
      <c r="G89" s="11">
        <f t="shared" si="8"/>
        <v>450000</v>
      </c>
      <c r="H89" s="11">
        <v>0</v>
      </c>
      <c r="I89" s="11">
        <f t="shared" si="9"/>
        <v>450000</v>
      </c>
      <c r="J89" s="11">
        <f t="shared" si="10"/>
        <v>0</v>
      </c>
      <c r="K89" s="13">
        <f>D89/'[1]Summary - Rev Recoup @ 4.1%'!$B$50</f>
        <v>4.3514821307691744E-3</v>
      </c>
      <c r="L89" s="9">
        <v>9</v>
      </c>
    </row>
    <row r="90" spans="1:12" outlineLevel="2" x14ac:dyDescent="0.3">
      <c r="A90" s="10" t="s">
        <v>85</v>
      </c>
      <c r="B90" s="10" t="s">
        <v>86</v>
      </c>
      <c r="C90" s="10" t="s">
        <v>122</v>
      </c>
      <c r="D90" s="11">
        <v>255000</v>
      </c>
      <c r="F90" s="11">
        <v>0</v>
      </c>
      <c r="G90" s="11">
        <f t="shared" si="8"/>
        <v>255000</v>
      </c>
      <c r="H90" s="11">
        <v>0</v>
      </c>
      <c r="I90" s="11">
        <f t="shared" si="9"/>
        <v>255000</v>
      </c>
      <c r="J90" s="11">
        <f t="shared" si="10"/>
        <v>0</v>
      </c>
      <c r="K90" s="13">
        <f>D90/'[1]Summary - Rev Recoup @ 4.1%'!$B$50</f>
        <v>2.4658398741025322E-3</v>
      </c>
      <c r="L90" s="9">
        <v>9</v>
      </c>
    </row>
    <row r="91" spans="1:12" outlineLevel="2" x14ac:dyDescent="0.3">
      <c r="A91" s="10" t="s">
        <v>85</v>
      </c>
      <c r="B91" s="10" t="s">
        <v>86</v>
      </c>
      <c r="C91" s="10" t="s">
        <v>123</v>
      </c>
      <c r="D91" s="11">
        <v>195000</v>
      </c>
      <c r="F91" s="11">
        <v>0</v>
      </c>
      <c r="G91" s="11">
        <f t="shared" si="8"/>
        <v>195000</v>
      </c>
      <c r="H91" s="11">
        <v>0</v>
      </c>
      <c r="I91" s="11">
        <f t="shared" si="9"/>
        <v>195000</v>
      </c>
      <c r="J91" s="11">
        <f t="shared" si="10"/>
        <v>0</v>
      </c>
      <c r="K91" s="13">
        <f>D91/'[1]Summary - Rev Recoup @ 4.1%'!$B$50</f>
        <v>1.8856422566666422E-3</v>
      </c>
      <c r="L91" s="9">
        <v>9</v>
      </c>
    </row>
    <row r="92" spans="1:12" outlineLevel="2" x14ac:dyDescent="0.3">
      <c r="A92" s="10" t="s">
        <v>85</v>
      </c>
      <c r="B92" s="10" t="s">
        <v>86</v>
      </c>
      <c r="C92" s="10" t="s">
        <v>124</v>
      </c>
      <c r="D92" s="11">
        <v>370000</v>
      </c>
      <c r="F92" s="11">
        <v>0</v>
      </c>
      <c r="G92" s="11">
        <f t="shared" si="8"/>
        <v>370000</v>
      </c>
      <c r="H92" s="11">
        <v>0</v>
      </c>
      <c r="I92" s="11">
        <f t="shared" si="9"/>
        <v>370000</v>
      </c>
      <c r="J92" s="11">
        <f t="shared" si="10"/>
        <v>0</v>
      </c>
      <c r="K92" s="13">
        <f>D92/'[1]Summary - Rev Recoup @ 4.1%'!$B$50</f>
        <v>3.5778853075213212E-3</v>
      </c>
      <c r="L92" s="9">
        <v>9</v>
      </c>
    </row>
    <row r="93" spans="1:12" outlineLevel="2" x14ac:dyDescent="0.3">
      <c r="A93" s="10" t="s">
        <v>85</v>
      </c>
      <c r="B93" s="10" t="s">
        <v>86</v>
      </c>
      <c r="C93" s="10" t="s">
        <v>125</v>
      </c>
      <c r="D93" s="11">
        <v>285000</v>
      </c>
      <c r="F93" s="11">
        <v>0</v>
      </c>
      <c r="G93" s="11">
        <f t="shared" si="8"/>
        <v>285000</v>
      </c>
      <c r="H93" s="11">
        <v>0</v>
      </c>
      <c r="I93" s="11">
        <f t="shared" si="9"/>
        <v>285000</v>
      </c>
      <c r="J93" s="11">
        <f t="shared" si="10"/>
        <v>0</v>
      </c>
      <c r="K93" s="13">
        <f>D93/'[1]Summary - Rev Recoup @ 4.1%'!$B$50</f>
        <v>2.7559386828204771E-3</v>
      </c>
      <c r="L93" s="9">
        <v>9</v>
      </c>
    </row>
    <row r="94" spans="1:12" outlineLevel="2" x14ac:dyDescent="0.3">
      <c r="A94" s="10" t="s">
        <v>85</v>
      </c>
      <c r="B94" s="10" t="s">
        <v>126</v>
      </c>
      <c r="C94" s="10" t="s">
        <v>127</v>
      </c>
      <c r="D94" s="11">
        <v>365000</v>
      </c>
      <c r="F94" s="11">
        <v>0</v>
      </c>
      <c r="G94" s="11">
        <f t="shared" si="8"/>
        <v>365000</v>
      </c>
      <c r="H94" s="11">
        <v>0</v>
      </c>
      <c r="I94" s="11">
        <f t="shared" si="9"/>
        <v>365000</v>
      </c>
      <c r="J94" s="11">
        <f t="shared" si="10"/>
        <v>0</v>
      </c>
      <c r="K94" s="13">
        <f>D94/'[1]Summary - Rev Recoup @ 4.1%'!$B$50</f>
        <v>3.5295355060683303E-3</v>
      </c>
      <c r="L94" s="9">
        <v>9</v>
      </c>
    </row>
    <row r="95" spans="1:12" outlineLevel="2" x14ac:dyDescent="0.3">
      <c r="A95" s="10" t="s">
        <v>85</v>
      </c>
      <c r="B95" s="10" t="s">
        <v>126</v>
      </c>
      <c r="C95" s="10" t="s">
        <v>128</v>
      </c>
      <c r="D95" s="11">
        <v>10020000</v>
      </c>
      <c r="F95" s="11">
        <v>0</v>
      </c>
      <c r="G95" s="11">
        <f t="shared" si="8"/>
        <v>10020000</v>
      </c>
      <c r="H95" s="11">
        <v>0</v>
      </c>
      <c r="I95" s="11">
        <f t="shared" si="9"/>
        <v>10020000</v>
      </c>
      <c r="J95" s="11">
        <f t="shared" si="10"/>
        <v>0</v>
      </c>
      <c r="K95" s="13">
        <f>D95/'[1]Summary - Rev Recoup @ 4.1%'!$B$50</f>
        <v>9.6893002111793622E-2</v>
      </c>
      <c r="L95" s="9">
        <v>9</v>
      </c>
    </row>
    <row r="96" spans="1:12" outlineLevel="2" x14ac:dyDescent="0.3">
      <c r="A96" s="10" t="s">
        <v>85</v>
      </c>
      <c r="B96" s="10" t="s">
        <v>126</v>
      </c>
      <c r="C96" s="10" t="s">
        <v>129</v>
      </c>
      <c r="D96" s="11">
        <v>200000</v>
      </c>
      <c r="F96" s="11">
        <v>0</v>
      </c>
      <c r="G96" s="11">
        <f t="shared" si="8"/>
        <v>200000</v>
      </c>
      <c r="H96" s="11">
        <v>0</v>
      </c>
      <c r="I96" s="11">
        <f t="shared" si="9"/>
        <v>200000</v>
      </c>
      <c r="J96" s="11">
        <f t="shared" si="10"/>
        <v>0</v>
      </c>
      <c r="K96" s="13">
        <f>D96/'[1]Summary - Rev Recoup @ 4.1%'!$B$50</f>
        <v>1.9339920581196331E-3</v>
      </c>
      <c r="L96" s="9">
        <v>9</v>
      </c>
    </row>
    <row r="97" spans="1:12" outlineLevel="2" x14ac:dyDescent="0.3">
      <c r="A97" s="10" t="s">
        <v>85</v>
      </c>
      <c r="B97" s="10" t="s">
        <v>130</v>
      </c>
      <c r="C97" s="10" t="s">
        <v>131</v>
      </c>
      <c r="D97" s="11">
        <v>181875</v>
      </c>
      <c r="F97" s="11">
        <v>0</v>
      </c>
      <c r="G97" s="11">
        <f t="shared" si="8"/>
        <v>181875</v>
      </c>
      <c r="H97" s="11">
        <v>0</v>
      </c>
      <c r="I97" s="11">
        <f t="shared" si="9"/>
        <v>181875</v>
      </c>
      <c r="J97" s="11">
        <f t="shared" si="10"/>
        <v>0</v>
      </c>
      <c r="K97" s="13">
        <f>D97/'[1]Summary - Rev Recoup @ 4.1%'!$B$50</f>
        <v>1.7587240278525414E-3</v>
      </c>
      <c r="L97" s="9">
        <v>9</v>
      </c>
    </row>
    <row r="98" spans="1:12" outlineLevel="2" x14ac:dyDescent="0.3">
      <c r="A98" s="10" t="s">
        <v>85</v>
      </c>
      <c r="B98" s="10" t="s">
        <v>130</v>
      </c>
      <c r="C98" s="10" t="s">
        <v>132</v>
      </c>
      <c r="D98" s="11">
        <v>1200000</v>
      </c>
      <c r="F98" s="11">
        <v>0</v>
      </c>
      <c r="G98" s="11">
        <f t="shared" si="8"/>
        <v>1200000</v>
      </c>
      <c r="H98" s="11">
        <v>0</v>
      </c>
      <c r="I98" s="11">
        <f t="shared" si="9"/>
        <v>1200000</v>
      </c>
      <c r="J98" s="11">
        <f t="shared" si="10"/>
        <v>0</v>
      </c>
      <c r="K98" s="13">
        <f>D98/'[1]Summary - Rev Recoup @ 4.1%'!$B$50</f>
        <v>1.1603952348717798E-2</v>
      </c>
      <c r="L98" s="9">
        <v>9</v>
      </c>
    </row>
    <row r="99" spans="1:12" outlineLevel="2" x14ac:dyDescent="0.3">
      <c r="A99" s="10" t="s">
        <v>85</v>
      </c>
      <c r="B99" s="10" t="s">
        <v>102</v>
      </c>
      <c r="C99" s="10" t="s">
        <v>133</v>
      </c>
      <c r="D99" s="11">
        <v>300000</v>
      </c>
      <c r="F99" s="11">
        <v>0</v>
      </c>
      <c r="G99" s="11">
        <f t="shared" si="8"/>
        <v>300000</v>
      </c>
      <c r="H99" s="11">
        <v>0</v>
      </c>
      <c r="I99" s="11">
        <f t="shared" si="9"/>
        <v>300000</v>
      </c>
      <c r="J99" s="11">
        <f t="shared" si="10"/>
        <v>0</v>
      </c>
      <c r="K99" s="13">
        <f>D99/'[1]Summary - Rev Recoup @ 4.1%'!$B$50</f>
        <v>2.9009880871794496E-3</v>
      </c>
      <c r="L99" s="9">
        <v>9</v>
      </c>
    </row>
    <row r="100" spans="1:12" outlineLevel="2" x14ac:dyDescent="0.3">
      <c r="A100" s="10" t="s">
        <v>85</v>
      </c>
      <c r="B100" s="10" t="s">
        <v>102</v>
      </c>
      <c r="C100" s="10" t="s">
        <v>134</v>
      </c>
      <c r="D100" s="11">
        <v>150000</v>
      </c>
      <c r="F100" s="11">
        <v>0</v>
      </c>
      <c r="G100" s="11">
        <f t="shared" si="8"/>
        <v>150000</v>
      </c>
      <c r="H100" s="11">
        <v>0</v>
      </c>
      <c r="I100" s="11">
        <f t="shared" si="9"/>
        <v>150000</v>
      </c>
      <c r="J100" s="11">
        <f t="shared" si="10"/>
        <v>0</v>
      </c>
      <c r="K100" s="13">
        <f>D100/'[1]Summary - Rev Recoup @ 4.1%'!$B$50</f>
        <v>1.4504940435897248E-3</v>
      </c>
      <c r="L100" s="9">
        <v>9</v>
      </c>
    </row>
    <row r="101" spans="1:12" outlineLevel="2" x14ac:dyDescent="0.3">
      <c r="A101" s="10" t="s">
        <v>85</v>
      </c>
      <c r="B101" s="10" t="s">
        <v>102</v>
      </c>
      <c r="C101" s="10" t="s">
        <v>135</v>
      </c>
      <c r="D101" s="11">
        <v>700000</v>
      </c>
      <c r="F101" s="11">
        <v>0</v>
      </c>
      <c r="G101" s="11">
        <f t="shared" si="8"/>
        <v>700000</v>
      </c>
      <c r="H101" s="11">
        <v>0</v>
      </c>
      <c r="I101" s="11">
        <f t="shared" si="9"/>
        <v>700000</v>
      </c>
      <c r="J101" s="11">
        <f t="shared" si="10"/>
        <v>0</v>
      </c>
      <c r="K101" s="13">
        <f>D101/'[1]Summary - Rev Recoup @ 4.1%'!$B$50</f>
        <v>6.7689722034187157E-3</v>
      </c>
      <c r="L101" s="9">
        <v>9</v>
      </c>
    </row>
    <row r="102" spans="1:12" outlineLevel="2" x14ac:dyDescent="0.3">
      <c r="A102" s="10" t="s">
        <v>85</v>
      </c>
      <c r="B102" s="10" t="s">
        <v>102</v>
      </c>
      <c r="C102" s="10" t="s">
        <v>136</v>
      </c>
      <c r="D102" s="11">
        <v>1200000</v>
      </c>
      <c r="F102" s="11">
        <v>0</v>
      </c>
      <c r="G102" s="11">
        <f t="shared" si="8"/>
        <v>1200000</v>
      </c>
      <c r="H102" s="11">
        <v>0</v>
      </c>
      <c r="I102" s="11">
        <f t="shared" si="9"/>
        <v>1200000</v>
      </c>
      <c r="J102" s="11">
        <f t="shared" si="10"/>
        <v>0</v>
      </c>
      <c r="K102" s="13">
        <f>D102/'[1]Summary - Rev Recoup @ 4.1%'!$B$50</f>
        <v>1.1603952348717798E-2</v>
      </c>
      <c r="L102" s="9">
        <v>9</v>
      </c>
    </row>
    <row r="103" spans="1:12" outlineLevel="2" x14ac:dyDescent="0.3">
      <c r="A103" s="10" t="s">
        <v>85</v>
      </c>
      <c r="B103" s="10" t="s">
        <v>102</v>
      </c>
      <c r="C103" s="10" t="s">
        <v>137</v>
      </c>
      <c r="D103" s="11">
        <v>150000</v>
      </c>
      <c r="F103" s="11">
        <v>0</v>
      </c>
      <c r="G103" s="11">
        <f t="shared" si="8"/>
        <v>150000</v>
      </c>
      <c r="H103" s="11">
        <v>0</v>
      </c>
      <c r="I103" s="11">
        <f t="shared" si="9"/>
        <v>150000</v>
      </c>
      <c r="J103" s="11">
        <f t="shared" si="10"/>
        <v>0</v>
      </c>
      <c r="K103" s="13">
        <f>D103/'[1]Summary - Rev Recoup @ 4.1%'!$B$50</f>
        <v>1.4504940435897248E-3</v>
      </c>
      <c r="L103" s="9">
        <v>9</v>
      </c>
    </row>
    <row r="104" spans="1:12" outlineLevel="2" x14ac:dyDescent="0.3">
      <c r="A104" s="10" t="s">
        <v>85</v>
      </c>
      <c r="B104" s="10" t="s">
        <v>138</v>
      </c>
      <c r="C104" s="10" t="s">
        <v>139</v>
      </c>
      <c r="D104" s="11">
        <v>800000</v>
      </c>
      <c r="F104" s="11">
        <v>0</v>
      </c>
      <c r="G104" s="11">
        <f t="shared" si="8"/>
        <v>800000</v>
      </c>
      <c r="H104" s="11">
        <v>0</v>
      </c>
      <c r="I104" s="11">
        <f t="shared" si="9"/>
        <v>800000</v>
      </c>
      <c r="J104" s="11">
        <f t="shared" si="10"/>
        <v>0</v>
      </c>
      <c r="K104" s="13">
        <f>D104/'[1]Summary - Rev Recoup @ 4.1%'!$B$50</f>
        <v>7.7359682324785323E-3</v>
      </c>
      <c r="L104" s="9">
        <v>9</v>
      </c>
    </row>
    <row r="105" spans="1:12" outlineLevel="2" x14ac:dyDescent="0.3">
      <c r="A105" s="10" t="s">
        <v>85</v>
      </c>
      <c r="B105" s="10" t="s">
        <v>112</v>
      </c>
      <c r="C105" s="10" t="s">
        <v>140</v>
      </c>
      <c r="D105" s="11">
        <v>73000</v>
      </c>
      <c r="F105" s="11">
        <v>0</v>
      </c>
      <c r="G105" s="11">
        <f t="shared" si="8"/>
        <v>73000</v>
      </c>
      <c r="H105" s="11">
        <v>0</v>
      </c>
      <c r="I105" s="11">
        <f t="shared" si="9"/>
        <v>73000</v>
      </c>
      <c r="J105" s="11">
        <f t="shared" si="10"/>
        <v>0</v>
      </c>
      <c r="K105" s="13">
        <f>D105/'[1]Summary - Rev Recoup @ 4.1%'!$B$50</f>
        <v>7.0590710121366611E-4</v>
      </c>
      <c r="L105" s="9">
        <v>9</v>
      </c>
    </row>
    <row r="106" spans="1:12" outlineLevel="2" x14ac:dyDescent="0.3">
      <c r="A106" s="10" t="s">
        <v>85</v>
      </c>
      <c r="B106" s="10" t="s">
        <v>112</v>
      </c>
      <c r="C106" s="10" t="s">
        <v>141</v>
      </c>
      <c r="D106" s="11">
        <v>789600</v>
      </c>
      <c r="F106" s="11">
        <v>0</v>
      </c>
      <c r="G106" s="11">
        <f t="shared" si="8"/>
        <v>789600</v>
      </c>
      <c r="H106" s="11">
        <v>0</v>
      </c>
      <c r="I106" s="11">
        <f t="shared" si="9"/>
        <v>789600</v>
      </c>
      <c r="J106" s="11">
        <f t="shared" si="10"/>
        <v>0</v>
      </c>
      <c r="K106" s="13">
        <f>D106/'[1]Summary - Rev Recoup @ 4.1%'!$B$50</f>
        <v>7.6354006454563113E-3</v>
      </c>
      <c r="L106" s="9">
        <v>9</v>
      </c>
    </row>
    <row r="107" spans="1:12" outlineLevel="2" x14ac:dyDescent="0.3">
      <c r="A107" s="10" t="s">
        <v>85</v>
      </c>
      <c r="B107" s="10" t="s">
        <v>112</v>
      </c>
      <c r="C107" s="10" t="s">
        <v>142</v>
      </c>
      <c r="D107" s="11">
        <v>37000</v>
      </c>
      <c r="F107" s="11">
        <v>0</v>
      </c>
      <c r="G107" s="11">
        <f t="shared" si="8"/>
        <v>37000</v>
      </c>
      <c r="H107" s="11">
        <v>0</v>
      </c>
      <c r="I107" s="11">
        <f t="shared" si="9"/>
        <v>37000</v>
      </c>
      <c r="J107" s="11">
        <f t="shared" si="10"/>
        <v>0</v>
      </c>
      <c r="K107" s="13">
        <f>D107/'[1]Summary - Rev Recoup @ 4.1%'!$B$50</f>
        <v>3.5778853075213213E-4</v>
      </c>
      <c r="L107" s="9">
        <v>9</v>
      </c>
    </row>
    <row r="108" spans="1:12" outlineLevel="2" x14ac:dyDescent="0.3">
      <c r="A108" s="10" t="s">
        <v>85</v>
      </c>
      <c r="B108" s="10" t="s">
        <v>112</v>
      </c>
      <c r="C108" s="10" t="s">
        <v>143</v>
      </c>
      <c r="D108" s="11">
        <v>354000</v>
      </c>
      <c r="F108" s="11">
        <v>0</v>
      </c>
      <c r="G108" s="11">
        <f t="shared" si="8"/>
        <v>354000</v>
      </c>
      <c r="H108" s="11">
        <v>0</v>
      </c>
      <c r="I108" s="11">
        <f t="shared" si="9"/>
        <v>354000</v>
      </c>
      <c r="J108" s="11">
        <f t="shared" si="10"/>
        <v>0</v>
      </c>
      <c r="K108" s="13">
        <f>D108/'[1]Summary - Rev Recoup @ 4.1%'!$B$50</f>
        <v>3.4231659428717504E-3</v>
      </c>
      <c r="L108" s="9">
        <v>9</v>
      </c>
    </row>
    <row r="109" spans="1:12" outlineLevel="2" x14ac:dyDescent="0.3">
      <c r="A109" s="10" t="s">
        <v>85</v>
      </c>
      <c r="B109" s="10" t="s">
        <v>112</v>
      </c>
      <c r="C109" s="10" t="s">
        <v>144</v>
      </c>
      <c r="D109" s="11">
        <v>90000</v>
      </c>
      <c r="F109" s="11">
        <v>0</v>
      </c>
      <c r="G109" s="11">
        <f t="shared" si="8"/>
        <v>90000</v>
      </c>
      <c r="H109" s="11">
        <v>0</v>
      </c>
      <c r="I109" s="11">
        <f t="shared" si="9"/>
        <v>90000</v>
      </c>
      <c r="J109" s="11">
        <f t="shared" si="10"/>
        <v>0</v>
      </c>
      <c r="K109" s="13">
        <f>D109/'[1]Summary - Rev Recoup @ 4.1%'!$B$50</f>
        <v>8.7029642615383488E-4</v>
      </c>
      <c r="L109" s="9">
        <v>9</v>
      </c>
    </row>
    <row r="110" spans="1:12" outlineLevel="2" x14ac:dyDescent="0.3">
      <c r="A110" s="10" t="s">
        <v>85</v>
      </c>
      <c r="B110" s="10" t="s">
        <v>112</v>
      </c>
      <c r="C110" s="10" t="s">
        <v>145</v>
      </c>
      <c r="D110" s="11">
        <v>7500</v>
      </c>
      <c r="F110" s="11">
        <v>0</v>
      </c>
      <c r="G110" s="11">
        <f t="shared" si="8"/>
        <v>7500</v>
      </c>
      <c r="H110" s="11">
        <v>0</v>
      </c>
      <c r="I110" s="11">
        <f t="shared" si="9"/>
        <v>7500</v>
      </c>
      <c r="J110" s="11">
        <f t="shared" si="10"/>
        <v>0</v>
      </c>
      <c r="K110" s="13">
        <f>D110/'[1]Summary - Rev Recoup @ 4.1%'!$B$50</f>
        <v>7.252470217948624E-5</v>
      </c>
      <c r="L110" s="9">
        <v>9</v>
      </c>
    </row>
    <row r="111" spans="1:12" outlineLevel="2" x14ac:dyDescent="0.3">
      <c r="A111" s="10" t="s">
        <v>85</v>
      </c>
      <c r="B111" s="10" t="s">
        <v>112</v>
      </c>
      <c r="C111" s="10" t="s">
        <v>146</v>
      </c>
      <c r="D111" s="11">
        <v>264000</v>
      </c>
      <c r="F111" s="11">
        <v>0</v>
      </c>
      <c r="G111" s="11">
        <f t="shared" si="8"/>
        <v>264000</v>
      </c>
      <c r="H111" s="11">
        <v>0</v>
      </c>
      <c r="I111" s="11">
        <f t="shared" si="9"/>
        <v>264000</v>
      </c>
      <c r="J111" s="11">
        <f t="shared" si="10"/>
        <v>0</v>
      </c>
      <c r="K111" s="13">
        <f>D111/'[1]Summary - Rev Recoup @ 4.1%'!$B$50</f>
        <v>2.5528695167179156E-3</v>
      </c>
      <c r="L111" s="9">
        <v>9</v>
      </c>
    </row>
    <row r="112" spans="1:12" outlineLevel="2" x14ac:dyDescent="0.3">
      <c r="A112" s="10" t="s">
        <v>85</v>
      </c>
      <c r="B112" s="10" t="s">
        <v>94</v>
      </c>
      <c r="C112" s="10" t="s">
        <v>147</v>
      </c>
      <c r="D112" s="11">
        <v>1040000</v>
      </c>
      <c r="F112" s="11">
        <v>0</v>
      </c>
      <c r="G112" s="11">
        <f t="shared" si="8"/>
        <v>1040000</v>
      </c>
      <c r="H112" s="11">
        <v>0</v>
      </c>
      <c r="I112" s="11">
        <f t="shared" si="9"/>
        <v>1040000</v>
      </c>
      <c r="J112" s="11">
        <f t="shared" si="10"/>
        <v>0</v>
      </c>
      <c r="K112" s="13">
        <f>D112/'[1]Summary - Rev Recoup @ 4.1%'!$B$50</f>
        <v>1.0056758702222092E-2</v>
      </c>
      <c r="L112" s="9">
        <v>9</v>
      </c>
    </row>
    <row r="113" spans="1:12" outlineLevel="2" x14ac:dyDescent="0.3">
      <c r="A113" s="10" t="s">
        <v>85</v>
      </c>
      <c r="B113" s="10" t="s">
        <v>94</v>
      </c>
      <c r="C113" s="10" t="s">
        <v>148</v>
      </c>
      <c r="D113" s="11">
        <v>1588000</v>
      </c>
      <c r="F113" s="11">
        <v>0</v>
      </c>
      <c r="G113" s="11">
        <f t="shared" si="8"/>
        <v>1588000</v>
      </c>
      <c r="H113" s="11">
        <v>0</v>
      </c>
      <c r="I113" s="11">
        <f t="shared" si="9"/>
        <v>1588000</v>
      </c>
      <c r="J113" s="11">
        <f t="shared" si="10"/>
        <v>0</v>
      </c>
      <c r="K113" s="13">
        <f>D113/'[1]Summary - Rev Recoup @ 4.1%'!$B$50</f>
        <v>1.5355896941469887E-2</v>
      </c>
      <c r="L113" s="9">
        <v>9</v>
      </c>
    </row>
    <row r="114" spans="1:12" outlineLevel="2" x14ac:dyDescent="0.3">
      <c r="A114" s="10" t="s">
        <v>85</v>
      </c>
      <c r="B114" s="10" t="s">
        <v>94</v>
      </c>
      <c r="C114" s="10" t="s">
        <v>149</v>
      </c>
      <c r="D114" s="11">
        <v>500000</v>
      </c>
      <c r="F114" s="11">
        <v>0</v>
      </c>
      <c r="G114" s="11">
        <f t="shared" si="8"/>
        <v>500000</v>
      </c>
      <c r="H114" s="11">
        <v>0</v>
      </c>
      <c r="I114" s="11">
        <f t="shared" si="9"/>
        <v>500000</v>
      </c>
      <c r="J114" s="11">
        <f t="shared" si="10"/>
        <v>0</v>
      </c>
      <c r="K114" s="13">
        <f>D114/'[1]Summary - Rev Recoup @ 4.1%'!$B$50</f>
        <v>4.8349801452990827E-3</v>
      </c>
      <c r="L114" s="9">
        <v>9</v>
      </c>
    </row>
    <row r="115" spans="1:12" outlineLevel="1" x14ac:dyDescent="0.3">
      <c r="A115" s="14" t="s">
        <v>150</v>
      </c>
      <c r="B115" s="10"/>
      <c r="C115" s="10"/>
      <c r="D115" s="15">
        <f>SUBTOTAL(9,D63:D114)</f>
        <v>39795481</v>
      </c>
      <c r="E115" s="16"/>
      <c r="F115" s="15">
        <f t="shared" ref="F115:K115" si="11">SUBTOTAL(9,F63:F114)</f>
        <v>0</v>
      </c>
      <c r="G115" s="15">
        <f t="shared" si="11"/>
        <v>39795481</v>
      </c>
      <c r="H115" s="17">
        <f t="shared" si="11"/>
        <v>0</v>
      </c>
      <c r="I115" s="15">
        <f t="shared" si="11"/>
        <v>39795481</v>
      </c>
      <c r="J115" s="15">
        <f t="shared" si="11"/>
        <v>0</v>
      </c>
      <c r="K115" s="18">
        <f t="shared" si="11"/>
        <v>0.38482072101525372</v>
      </c>
      <c r="L115" s="9"/>
    </row>
    <row r="116" spans="1:12" outlineLevel="2" x14ac:dyDescent="0.3">
      <c r="A116" s="10" t="s">
        <v>151</v>
      </c>
      <c r="B116" s="10" t="s">
        <v>152</v>
      </c>
      <c r="C116" s="10" t="s">
        <v>153</v>
      </c>
      <c r="D116" s="11">
        <v>219000</v>
      </c>
      <c r="E116" s="4" t="s">
        <v>154</v>
      </c>
      <c r="F116" s="11">
        <v>219000</v>
      </c>
      <c r="G116" s="11">
        <f>D116-F116</f>
        <v>0</v>
      </c>
      <c r="H116" s="11">
        <v>0</v>
      </c>
      <c r="I116" s="11">
        <f>D116-H116</f>
        <v>219000</v>
      </c>
      <c r="J116" s="11">
        <f>F116-H116</f>
        <v>219000</v>
      </c>
      <c r="K116" s="13">
        <f>D116/'[1]Summary - Rev Recoup @ 4.1%'!$B$50</f>
        <v>2.1177213036409981E-3</v>
      </c>
      <c r="L116" s="9">
        <v>10</v>
      </c>
    </row>
    <row r="117" spans="1:12" outlineLevel="2" x14ac:dyDescent="0.3">
      <c r="A117" s="10" t="s">
        <v>151</v>
      </c>
      <c r="B117" s="10" t="s">
        <v>152</v>
      </c>
      <c r="C117" s="10" t="s">
        <v>155</v>
      </c>
      <c r="D117" s="11">
        <v>272000</v>
      </c>
      <c r="E117" s="4" t="s">
        <v>156</v>
      </c>
      <c r="F117" s="11">
        <v>272000</v>
      </c>
      <c r="G117" s="11">
        <f>D117-F117</f>
        <v>0</v>
      </c>
      <c r="H117" s="11">
        <v>0</v>
      </c>
      <c r="I117" s="11">
        <f>D117-H117</f>
        <v>272000</v>
      </c>
      <c r="J117" s="11">
        <f>F117-H117</f>
        <v>272000</v>
      </c>
      <c r="K117" s="13">
        <f>D117/'[1]Summary - Rev Recoup @ 4.1%'!$B$50</f>
        <v>2.6302291990427011E-3</v>
      </c>
      <c r="L117" s="9">
        <v>10</v>
      </c>
    </row>
    <row r="118" spans="1:12" outlineLevel="2" x14ac:dyDescent="0.3">
      <c r="A118" s="10" t="s">
        <v>151</v>
      </c>
      <c r="B118" s="10" t="s">
        <v>152</v>
      </c>
      <c r="C118" s="10" t="s">
        <v>157</v>
      </c>
      <c r="D118" s="11">
        <v>265000</v>
      </c>
      <c r="E118" s="4" t="s">
        <v>158</v>
      </c>
      <c r="F118" s="11">
        <v>265000</v>
      </c>
      <c r="G118" s="11">
        <f>D118-F118</f>
        <v>0</v>
      </c>
      <c r="H118" s="11">
        <v>0</v>
      </c>
      <c r="I118" s="11">
        <f>D118-H118</f>
        <v>265000</v>
      </c>
      <c r="J118" s="11">
        <f>F118-H118</f>
        <v>265000</v>
      </c>
      <c r="K118" s="13">
        <f>D118/'[1]Summary - Rev Recoup @ 4.1%'!$B$50</f>
        <v>2.5625394770085138E-3</v>
      </c>
      <c r="L118" s="9">
        <v>10</v>
      </c>
    </row>
    <row r="119" spans="1:12" outlineLevel="2" x14ac:dyDescent="0.3">
      <c r="A119" s="10" t="s">
        <v>151</v>
      </c>
      <c r="B119" s="10" t="s">
        <v>152</v>
      </c>
      <c r="C119" s="10" t="s">
        <v>159</v>
      </c>
      <c r="D119" s="11">
        <v>60000</v>
      </c>
      <c r="E119" s="4" t="s">
        <v>160</v>
      </c>
      <c r="F119" s="11">
        <v>60000</v>
      </c>
      <c r="G119" s="11">
        <f>D119-F119</f>
        <v>0</v>
      </c>
      <c r="H119" s="11">
        <v>0</v>
      </c>
      <c r="I119" s="11">
        <f>D119-H119</f>
        <v>60000</v>
      </c>
      <c r="J119" s="11">
        <f>F119-H119</f>
        <v>60000</v>
      </c>
      <c r="K119" s="13">
        <f>D119/'[1]Summary - Rev Recoup @ 4.1%'!$B$50</f>
        <v>5.8019761743588992E-4</v>
      </c>
      <c r="L119" s="9">
        <v>10</v>
      </c>
    </row>
    <row r="120" spans="1:12" outlineLevel="2" x14ac:dyDescent="0.3">
      <c r="A120" s="10" t="s">
        <v>151</v>
      </c>
      <c r="B120" s="10" t="s">
        <v>161</v>
      </c>
      <c r="C120" s="10" t="s">
        <v>162</v>
      </c>
      <c r="D120" s="11">
        <v>1240000</v>
      </c>
      <c r="E120" s="4" t="s">
        <v>163</v>
      </c>
      <c r="F120" s="11">
        <v>1240000</v>
      </c>
      <c r="G120" s="11">
        <f>D120-F120</f>
        <v>0</v>
      </c>
      <c r="H120" s="11">
        <v>0</v>
      </c>
      <c r="I120" s="11">
        <f>D120-H120</f>
        <v>1240000</v>
      </c>
      <c r="J120" s="11">
        <f>F120-H120</f>
        <v>1240000</v>
      </c>
      <c r="K120" s="13">
        <f>D120/'[1]Summary - Rev Recoup @ 4.1%'!$B$50</f>
        <v>1.1990750760341725E-2</v>
      </c>
      <c r="L120" s="9">
        <v>10</v>
      </c>
    </row>
    <row r="121" spans="1:12" outlineLevel="1" x14ac:dyDescent="0.3">
      <c r="A121" s="14" t="s">
        <v>164</v>
      </c>
      <c r="B121" s="10"/>
      <c r="C121" s="10"/>
      <c r="D121" s="15">
        <f>SUBTOTAL(9,D116:D120)</f>
        <v>2056000</v>
      </c>
      <c r="E121" s="16"/>
      <c r="F121" s="15">
        <f t="shared" ref="F121:K121" si="12">SUBTOTAL(9,F116:F120)</f>
        <v>2056000</v>
      </c>
      <c r="G121" s="15">
        <f t="shared" si="12"/>
        <v>0</v>
      </c>
      <c r="H121" s="17">
        <f t="shared" si="12"/>
        <v>0</v>
      </c>
      <c r="I121" s="15">
        <f t="shared" si="12"/>
        <v>2056000</v>
      </c>
      <c r="J121" s="15">
        <f t="shared" si="12"/>
        <v>2056000</v>
      </c>
      <c r="K121" s="18">
        <f t="shared" si="12"/>
        <v>1.9881438357469826E-2</v>
      </c>
      <c r="L121" s="9"/>
    </row>
    <row r="122" spans="1:12" outlineLevel="2" x14ac:dyDescent="0.3">
      <c r="A122" s="10" t="s">
        <v>165</v>
      </c>
      <c r="B122" s="10" t="s">
        <v>165</v>
      </c>
      <c r="C122" s="10" t="s">
        <v>165</v>
      </c>
      <c r="D122" s="11">
        <f>103413041-SUM(D4,D6,D8:D11,D13,D15:D61,D63:D114,D116:D120)</f>
        <v>13986139.099999994</v>
      </c>
      <c r="F122" s="11">
        <f>103413041-SUM(F4,F6,F8:F11,F13,F15:F61,F63:F114,F116:F120)</f>
        <v>73451499.5</v>
      </c>
      <c r="G122" s="11">
        <f>103413041-SUM(G4,G6,G8:G11,G13,G15:G61,G63:G114,G116:G120)</f>
        <v>43947680.600000001</v>
      </c>
      <c r="H122" s="11">
        <v>0</v>
      </c>
      <c r="I122" s="11">
        <f>D122-H122</f>
        <v>13986139.099999994</v>
      </c>
      <c r="J122" s="11">
        <f>F122-H122</f>
        <v>73451499.5</v>
      </c>
      <c r="K122" s="13">
        <f>D122/'[1]Summary - Rev Recoup @ 4.1%'!$B$50</f>
        <v>0.13524540971578231</v>
      </c>
      <c r="L122" s="9">
        <v>11</v>
      </c>
    </row>
    <row r="123" spans="1:12" outlineLevel="1" x14ac:dyDescent="0.3">
      <c r="A123" s="14" t="s">
        <v>166</v>
      </c>
      <c r="B123" s="10"/>
      <c r="C123" s="10"/>
      <c r="D123" s="15">
        <f>SUBTOTAL(9,D122:D122)</f>
        <v>13986139.099999994</v>
      </c>
      <c r="E123" s="16"/>
      <c r="F123" s="15">
        <f t="shared" ref="F123:K123" si="13">SUBTOTAL(9,F122:F122)</f>
        <v>73451499.5</v>
      </c>
      <c r="G123" s="15">
        <f t="shared" si="13"/>
        <v>43947680.600000001</v>
      </c>
      <c r="H123" s="17">
        <f t="shared" si="13"/>
        <v>0</v>
      </c>
      <c r="I123" s="15">
        <f t="shared" si="13"/>
        <v>13986139.099999994</v>
      </c>
      <c r="J123" s="15">
        <f t="shared" si="13"/>
        <v>73451499.5</v>
      </c>
      <c r="K123" s="18">
        <f t="shared" si="13"/>
        <v>0.13524540971578231</v>
      </c>
      <c r="L123" s="9"/>
    </row>
    <row r="124" spans="1:12" x14ac:dyDescent="0.3">
      <c r="A124" s="14" t="s">
        <v>167</v>
      </c>
      <c r="B124" s="10"/>
      <c r="C124" s="10"/>
      <c r="D124" s="11">
        <f>SUBTOTAL(9,D4:D122)</f>
        <v>103413041</v>
      </c>
      <c r="F124" s="11">
        <f t="shared" ref="F124:K124" si="14">SUBTOTAL(9,F4:F122)</f>
        <v>103413041</v>
      </c>
      <c r="G124" s="11">
        <f t="shared" si="14"/>
        <v>103413041</v>
      </c>
      <c r="H124" s="11">
        <f t="shared" si="14"/>
        <v>21604926.449999999</v>
      </c>
      <c r="I124" s="11">
        <f t="shared" si="14"/>
        <v>81808114.549999997</v>
      </c>
      <c r="J124" s="11">
        <f t="shared" si="14"/>
        <v>81808114.549999997</v>
      </c>
      <c r="K124" s="13">
        <f t="shared" si="14"/>
        <v>0.99999997099011861</v>
      </c>
      <c r="L124" s="9"/>
    </row>
    <row r="126" spans="1:12" x14ac:dyDescent="0.3">
      <c r="F126" s="19"/>
    </row>
    <row r="127" spans="1:12" x14ac:dyDescent="0.3">
      <c r="F127" s="20"/>
    </row>
  </sheetData>
  <dataValidations count="1">
    <dataValidation type="list" allowBlank="1" showInputMessage="1" showErrorMessage="1" sqref="B68:B114 B116:B120" xr:uid="{61BAB637-5BE8-40A4-B845-073264FC8438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Category xmlns="ddb73bcf-ef26-4f4c-9703-58d9741188a3" xsi:nil="true"/>
    <DepartmentOffice xmlns="ddb73bcf-ef26-4f4c-9703-58d9741188a3" xsi:nil="true"/>
    <Category xmlns="ddb73bcf-ef26-4f4c-9703-58d9741188a3" xsi:nil="true"/>
    <Date_x0020_Posted xmlns="ddb73bcf-ef26-4f4c-9703-58d9741188a3" xsi:nil="true"/>
    <PublishingExpirationDate xmlns="http://schemas.microsoft.com/sharepoint/v3" xsi:nil="true"/>
    <PublishingStartDate xmlns="http://schemas.microsoft.com/sharepoint/v3" xsi:nil="true"/>
    <SubSubCategory xmlns="ddb73bcf-ef26-4f4c-9703-58d9741188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95E94155326D4FA494FC43FF230224" ma:contentTypeVersion="20" ma:contentTypeDescription="Create a new document." ma:contentTypeScope="" ma:versionID="0ebdd5962a2a0b34fe81a9bd0e8e659a">
  <xsd:schema xmlns:xsd="http://www.w3.org/2001/XMLSchema" xmlns:xs="http://www.w3.org/2001/XMLSchema" xmlns:p="http://schemas.microsoft.com/office/2006/metadata/properties" xmlns:ns1="http://schemas.microsoft.com/sharepoint/v3" xmlns:ns2="ddb73bcf-ef26-4f4c-9703-58d9741188a3" xmlns:ns3="a4eaef6c-3ad2-40d6-b56f-17b23949f7bd" targetNamespace="http://schemas.microsoft.com/office/2006/metadata/properties" ma:root="true" ma:fieldsID="58112fedb701f9baa8500ee0f9fe77ac" ns1:_="" ns2:_="" ns3:_="">
    <xsd:import namespace="http://schemas.microsoft.com/sharepoint/v3"/>
    <xsd:import namespace="ddb73bcf-ef26-4f4c-9703-58d9741188a3"/>
    <xsd:import namespace="a4eaef6c-3ad2-40d6-b56f-17b23949f7b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 minOccurs="0"/>
                <xsd:element ref="ns2:SubCategory" minOccurs="0"/>
                <xsd:element ref="ns2:SubSubCategory" minOccurs="0"/>
                <xsd:element ref="ns2:Date_x0020_Posted" minOccurs="0"/>
                <xsd:element ref="ns2:DepartmentOffic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73bcf-ef26-4f4c-9703-58d9741188a3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indexed="true" ma:internalName="Category">
      <xsd:simpleType>
        <xsd:restriction base="dms:Text">
          <xsd:maxLength value="255"/>
        </xsd:restriction>
      </xsd:simpleType>
    </xsd:element>
    <xsd:element name="SubCategory" ma:index="11" nillable="true" ma:displayName="SubCategory" ma:indexed="true" ma:internalName="SubCategory">
      <xsd:simpleType>
        <xsd:restriction base="dms:Text">
          <xsd:maxLength value="255"/>
        </xsd:restriction>
      </xsd:simpleType>
    </xsd:element>
    <xsd:element name="SubSubCategory" ma:index="12" nillable="true" ma:displayName="SubSubCategory" ma:internalName="SubSubCategory">
      <xsd:simpleType>
        <xsd:restriction base="dms:Text">
          <xsd:maxLength value="255"/>
        </xsd:restriction>
      </xsd:simpleType>
    </xsd:element>
    <xsd:element name="Date_x0020_Posted" ma:index="13" nillable="true" ma:displayName="Date Posted" ma:format="DateOnly" ma:internalName="Date_x0020_Posted">
      <xsd:simpleType>
        <xsd:restriction base="dms:DateTime"/>
      </xsd:simpleType>
    </xsd:element>
    <xsd:element name="DepartmentOffice" ma:index="14" nillable="true" ma:displayName="DepartmentOffice" ma:indexed="true" ma:list="{56ee99f5-6660-45f8-9990-a3bc5fb6571c}" ma:internalName="DepartmentOffice" ma:showField="Title" ma:web="a4eaef6c-3ad2-40d6-b56f-17b23949f7bd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aef6c-3ad2-40d6-b56f-17b23949f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C8EDB4-4568-47C8-80E6-4712B8A5256E}"/>
</file>

<file path=customXml/itemProps2.xml><?xml version="1.0" encoding="utf-8"?>
<ds:datastoreItem xmlns:ds="http://schemas.openxmlformats.org/officeDocument/2006/customXml" ds:itemID="{FAECEF24-75CD-4152-B338-8665BB40FDC3}"/>
</file>

<file path=customXml/itemProps3.xml><?xml version="1.0" encoding="utf-8"?>
<ds:datastoreItem xmlns:ds="http://schemas.openxmlformats.org/officeDocument/2006/customXml" ds:itemID="{31255DF1-E044-4944-B43A-8D1FF8635D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Jarett</dc:creator>
  <cp:lastModifiedBy>Sanchez, Jarett</cp:lastModifiedBy>
  <dcterms:created xsi:type="dcterms:W3CDTF">2022-12-27T18:08:36Z</dcterms:created>
  <dcterms:modified xsi:type="dcterms:W3CDTF">2022-12-27T18:42:09Z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0x010100E095E94155326D4FA494FC43FF230224</vt:lpwstr>
  </property>
</Properties>
</file>